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26F" lockStructure="1"/>
  <bookViews>
    <workbookView xWindow="-15" yWindow="765" windowWidth="15600" windowHeight="6195"/>
  </bookViews>
  <sheets>
    <sheet name="Cálculos" sheetId="1" r:id="rId1"/>
    <sheet name="Apoio" sheetId="2" state="hidden" r:id="rId2"/>
    <sheet name="Plano Pagamentos" sheetId="6" state="hidden" r:id="rId3"/>
    <sheet name="FIN" sheetId="8" r:id="rId4"/>
    <sheet name="TAXAS" sheetId="7" state="hidden" r:id="rId5"/>
    <sheet name="PARAMETRIZAÇÕES" sheetId="9" state="hidden" r:id="rId6"/>
  </sheets>
  <definedNames>
    <definedName name="_xlnm._FilterDatabase" localSheetId="4" hidden="1">TAXAS!$A$1:$K$22</definedName>
    <definedName name="_xlnm.Print_Area" localSheetId="0">Cálculos!$B$5:$G$37</definedName>
    <definedName name="_xlnm.Print_Area" localSheetId="3">FIN!$B$1:$D$111</definedName>
  </definedNames>
  <calcPr calcId="145621"/>
</workbook>
</file>

<file path=xl/calcChain.xml><?xml version="1.0" encoding="utf-8"?>
<calcChain xmlns="http://schemas.openxmlformats.org/spreadsheetml/2006/main">
  <c r="L88" i="7" l="1"/>
  <c r="I24" i="1" l="1"/>
  <c r="H17" i="1" l="1"/>
  <c r="B7" i="2" s="1"/>
  <c r="H13" i="1"/>
  <c r="E23" i="1" l="1"/>
  <c r="L517" i="7"/>
  <c r="L516" i="7"/>
  <c r="L515" i="7"/>
  <c r="L514" i="7"/>
  <c r="L513" i="7"/>
  <c r="L512" i="7"/>
  <c r="L511" i="7"/>
  <c r="L510" i="7"/>
  <c r="L509" i="7"/>
  <c r="L508" i="7"/>
  <c r="L507" i="7"/>
  <c r="L506" i="7"/>
  <c r="L505" i="7"/>
  <c r="L504" i="7"/>
  <c r="L503" i="7"/>
  <c r="L502" i="7"/>
  <c r="L501" i="7"/>
  <c r="L500" i="7"/>
  <c r="L499" i="7"/>
  <c r="L498" i="7"/>
  <c r="L497" i="7"/>
  <c r="L496" i="7"/>
  <c r="L495" i="7"/>
  <c r="L494" i="7"/>
  <c r="L493" i="7"/>
  <c r="L492" i="7"/>
  <c r="L491" i="7"/>
  <c r="L490" i="7"/>
  <c r="L489" i="7"/>
  <c r="L488" i="7"/>
  <c r="L487" i="7"/>
  <c r="L486" i="7"/>
  <c r="L485" i="7"/>
  <c r="L484" i="7"/>
  <c r="L483" i="7"/>
  <c r="L482" i="7"/>
  <c r="L481" i="7"/>
  <c r="L480" i="7"/>
  <c r="L479" i="7"/>
  <c r="L478" i="7"/>
  <c r="L477" i="7"/>
  <c r="L476" i="7"/>
  <c r="L475" i="7"/>
  <c r="L474" i="7"/>
  <c r="L473" i="7"/>
  <c r="L472" i="7"/>
  <c r="L471" i="7"/>
  <c r="L470" i="7"/>
  <c r="L469" i="7"/>
  <c r="L468" i="7"/>
  <c r="L467" i="7"/>
  <c r="L466" i="7"/>
  <c r="L465" i="7"/>
  <c r="L464" i="7"/>
  <c r="L463" i="7"/>
  <c r="L462" i="7"/>
  <c r="L461" i="7"/>
  <c r="L460" i="7"/>
  <c r="L459" i="7"/>
  <c r="L458" i="7"/>
  <c r="L457" i="7"/>
  <c r="L456" i="7"/>
  <c r="L455" i="7"/>
  <c r="L454" i="7"/>
  <c r="L453" i="7"/>
  <c r="L452" i="7"/>
  <c r="L451" i="7"/>
  <c r="L450" i="7"/>
  <c r="L449" i="7"/>
  <c r="L448" i="7"/>
  <c r="L447" i="7"/>
  <c r="L446" i="7"/>
  <c r="L445" i="7"/>
  <c r="L444" i="7"/>
  <c r="L443" i="7"/>
  <c r="L442" i="7"/>
  <c r="L441" i="7"/>
  <c r="L440" i="7"/>
  <c r="L439" i="7"/>
  <c r="L438" i="7"/>
  <c r="L437" i="7"/>
  <c r="L436" i="7"/>
  <c r="L435" i="7"/>
  <c r="L434" i="7"/>
  <c r="L433" i="7"/>
  <c r="L432" i="7"/>
  <c r="L431" i="7"/>
  <c r="L430" i="7"/>
  <c r="L429" i="7"/>
  <c r="L428" i="7"/>
  <c r="L427" i="7"/>
  <c r="L426" i="7"/>
  <c r="L425" i="7"/>
  <c r="L424" i="7"/>
  <c r="L423" i="7"/>
  <c r="L422" i="7"/>
  <c r="L421" i="7"/>
  <c r="L420" i="7"/>
  <c r="L419" i="7"/>
  <c r="L418" i="7"/>
  <c r="L417" i="7"/>
  <c r="L416" i="7"/>
  <c r="L415" i="7"/>
  <c r="L414" i="7"/>
  <c r="L413" i="7"/>
  <c r="L412" i="7"/>
  <c r="L411" i="7"/>
  <c r="L410" i="7"/>
  <c r="L409" i="7"/>
  <c r="L408" i="7"/>
  <c r="L407" i="7"/>
  <c r="L406" i="7"/>
  <c r="L405" i="7"/>
  <c r="L404" i="7"/>
  <c r="L403" i="7"/>
  <c r="L402" i="7"/>
  <c r="L401" i="7"/>
  <c r="L400" i="7"/>
  <c r="L399" i="7"/>
  <c r="L398" i="7"/>
  <c r="L397" i="7"/>
  <c r="L396" i="7"/>
  <c r="L395" i="7"/>
  <c r="L394" i="7"/>
  <c r="L393" i="7"/>
  <c r="L392" i="7"/>
  <c r="L391" i="7"/>
  <c r="L390" i="7"/>
  <c r="L389" i="7"/>
  <c r="L388" i="7"/>
  <c r="L387" i="7"/>
  <c r="L386" i="7"/>
  <c r="L385" i="7"/>
  <c r="L384" i="7"/>
  <c r="L383" i="7"/>
  <c r="L382" i="7"/>
  <c r="L381" i="7"/>
  <c r="L380" i="7"/>
  <c r="L379" i="7"/>
  <c r="L378" i="7"/>
  <c r="L377" i="7"/>
  <c r="L376" i="7"/>
  <c r="L375" i="7"/>
  <c r="L374" i="7"/>
  <c r="L373" i="7"/>
  <c r="L372" i="7"/>
  <c r="L371" i="7"/>
  <c r="L370" i="7"/>
  <c r="L369" i="7"/>
  <c r="L368" i="7"/>
  <c r="L367" i="7"/>
  <c r="L366" i="7"/>
  <c r="L365" i="7"/>
  <c r="L364" i="7"/>
  <c r="L363" i="7"/>
  <c r="L362" i="7"/>
  <c r="L361" i="7"/>
  <c r="L360" i="7"/>
  <c r="L359" i="7"/>
  <c r="L358" i="7"/>
  <c r="L357" i="7"/>
  <c r="L356" i="7"/>
  <c r="L355" i="7"/>
  <c r="L354" i="7"/>
  <c r="L353" i="7"/>
  <c r="L352" i="7"/>
  <c r="L351" i="7"/>
  <c r="L350" i="7"/>
  <c r="L349" i="7"/>
  <c r="L348" i="7"/>
  <c r="L347" i="7"/>
  <c r="L346" i="7"/>
  <c r="L345" i="7"/>
  <c r="L344" i="7"/>
  <c r="L343" i="7"/>
  <c r="L342" i="7"/>
  <c r="L341" i="7"/>
  <c r="L340" i="7"/>
  <c r="L339" i="7"/>
  <c r="L338" i="7"/>
  <c r="L337" i="7"/>
  <c r="L336" i="7"/>
  <c r="L335" i="7"/>
  <c r="L334" i="7"/>
  <c r="L333" i="7"/>
  <c r="L332" i="7"/>
  <c r="L331" i="7"/>
  <c r="L330" i="7"/>
  <c r="L329" i="7"/>
  <c r="L328" i="7"/>
  <c r="L327" i="7"/>
  <c r="L326" i="7"/>
  <c r="L325" i="7"/>
  <c r="L324" i="7"/>
  <c r="L323" i="7"/>
  <c r="L322" i="7"/>
  <c r="L321" i="7"/>
  <c r="L320" i="7"/>
  <c r="L319" i="7"/>
  <c r="L318" i="7"/>
  <c r="L317" i="7"/>
  <c r="L316" i="7"/>
  <c r="L315" i="7"/>
  <c r="L314" i="7"/>
  <c r="L313" i="7"/>
  <c r="L312" i="7"/>
  <c r="L311" i="7"/>
  <c r="L310" i="7"/>
  <c r="L309" i="7"/>
  <c r="L308" i="7"/>
  <c r="L307" i="7"/>
  <c r="L306" i="7"/>
  <c r="L305" i="7"/>
  <c r="L304" i="7"/>
  <c r="L303" i="7"/>
  <c r="L302" i="7"/>
  <c r="L301" i="7"/>
  <c r="L300" i="7"/>
  <c r="L299" i="7"/>
  <c r="L298" i="7"/>
  <c r="L297" i="7"/>
  <c r="L296" i="7"/>
  <c r="L295" i="7"/>
  <c r="L294" i="7"/>
  <c r="L293" i="7"/>
  <c r="L292" i="7"/>
  <c r="L291" i="7"/>
  <c r="L290" i="7"/>
  <c r="L289" i="7"/>
  <c r="L288" i="7"/>
  <c r="L287" i="7"/>
  <c r="L286" i="7"/>
  <c r="L285" i="7"/>
  <c r="L284" i="7"/>
  <c r="L283" i="7"/>
  <c r="L282" i="7"/>
  <c r="L281" i="7"/>
  <c r="L280" i="7"/>
  <c r="L279" i="7"/>
  <c r="L278" i="7"/>
  <c r="L277" i="7"/>
  <c r="L276" i="7"/>
  <c r="L275" i="7"/>
  <c r="L274" i="7"/>
  <c r="L273" i="7"/>
  <c r="L272" i="7"/>
  <c r="L271" i="7"/>
  <c r="L270" i="7"/>
  <c r="L269" i="7"/>
  <c r="L268" i="7"/>
  <c r="L267" i="7"/>
  <c r="L266" i="7"/>
  <c r="L265" i="7"/>
  <c r="L264" i="7"/>
  <c r="L263" i="7"/>
  <c r="L262" i="7"/>
  <c r="L261" i="7"/>
  <c r="L260" i="7"/>
  <c r="L259" i="7"/>
  <c r="L258" i="7"/>
  <c r="L257" i="7"/>
  <c r="L256" i="7"/>
  <c r="L255" i="7"/>
  <c r="L254" i="7"/>
  <c r="L253" i="7"/>
  <c r="L252" i="7"/>
  <c r="L251" i="7"/>
  <c r="L250" i="7"/>
  <c r="L249" i="7"/>
  <c r="L248" i="7"/>
  <c r="L247" i="7"/>
  <c r="L246" i="7"/>
  <c r="L245" i="7"/>
  <c r="L244" i="7"/>
  <c r="L243" i="7"/>
  <c r="L242" i="7"/>
  <c r="L241" i="7"/>
  <c r="L240" i="7"/>
  <c r="L239" i="7"/>
  <c r="L238" i="7"/>
  <c r="L237" i="7"/>
  <c r="L236" i="7"/>
  <c r="L235" i="7"/>
  <c r="L234" i="7"/>
  <c r="L233" i="7"/>
  <c r="L232" i="7"/>
  <c r="L231" i="7"/>
  <c r="L230" i="7"/>
  <c r="L229" i="7"/>
  <c r="L228" i="7"/>
  <c r="L227" i="7"/>
  <c r="L226" i="7"/>
  <c r="L225" i="7"/>
  <c r="L224" i="7"/>
  <c r="L223" i="7"/>
  <c r="L222" i="7"/>
  <c r="L221" i="7"/>
  <c r="L220" i="7"/>
  <c r="L219" i="7"/>
  <c r="L218" i="7"/>
  <c r="L217" i="7"/>
  <c r="L216" i="7"/>
  <c r="L215" i="7"/>
  <c r="L214" i="7"/>
  <c r="L213" i="7"/>
  <c r="L212" i="7"/>
  <c r="L211" i="7"/>
  <c r="L210" i="7"/>
  <c r="L209" i="7"/>
  <c r="L208" i="7"/>
  <c r="L207" i="7"/>
  <c r="L206" i="7"/>
  <c r="L205" i="7"/>
  <c r="L204" i="7"/>
  <c r="L203" i="7"/>
  <c r="L202" i="7"/>
  <c r="L201" i="7"/>
  <c r="L200" i="7"/>
  <c r="L199" i="7"/>
  <c r="L198" i="7"/>
  <c r="L197" i="7"/>
  <c r="L196" i="7"/>
  <c r="L195" i="7"/>
  <c r="L194" i="7"/>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1" i="7"/>
  <c r="L7" i="7"/>
  <c r="L6" i="7"/>
  <c r="E6" i="1" l="1"/>
  <c r="B105" i="8"/>
  <c r="C35" i="8"/>
  <c r="H35" i="1"/>
  <c r="H6" i="1"/>
  <c r="C36" i="8" l="1"/>
  <c r="C31" i="8"/>
  <c r="B26" i="8"/>
  <c r="B15" i="8"/>
  <c r="E9" i="1"/>
  <c r="I8" i="1"/>
  <c r="H8" i="1"/>
  <c r="H18" i="1"/>
  <c r="E18" i="1" s="1"/>
  <c r="H14" i="1"/>
  <c r="E14" i="1" s="1"/>
  <c r="C63" i="8" s="1"/>
  <c r="E13" i="1"/>
  <c r="D7" i="2" s="1"/>
  <c r="E20" i="1" s="1"/>
  <c r="E24" i="1" s="1"/>
  <c r="E25" i="1" s="1"/>
  <c r="H12" i="1"/>
  <c r="I11" i="1"/>
  <c r="H11" i="1"/>
  <c r="E12" i="1" l="1"/>
  <c r="C64" i="8" s="1"/>
  <c r="E26" i="1"/>
  <c r="J8" i="1"/>
  <c r="K8" i="1" s="1"/>
  <c r="J11" i="1"/>
  <c r="K11" i="1" s="1"/>
  <c r="J6" i="1"/>
  <c r="J20" i="1" l="1"/>
  <c r="K6" i="1"/>
  <c r="L12" i="7"/>
  <c r="L10" i="7"/>
  <c r="L9" i="7"/>
  <c r="L8" i="7"/>
  <c r="L5" i="7"/>
  <c r="L4" i="7"/>
  <c r="L3" i="7"/>
  <c r="L2" i="7"/>
  <c r="B6" i="6"/>
  <c r="E21" i="1" l="1"/>
  <c r="E22" i="1"/>
  <c r="B7" i="6"/>
  <c r="B8" i="6" l="1"/>
  <c r="B9" i="6" l="1"/>
  <c r="B10" i="6" l="1"/>
  <c r="B11" i="6" l="1"/>
  <c r="B12" i="6" l="1"/>
  <c r="B13" i="6" l="1"/>
  <c r="B14" i="6" l="1"/>
  <c r="B15" i="6" l="1"/>
  <c r="B16" i="6" l="1"/>
  <c r="B17" i="6" l="1"/>
  <c r="B18" i="6" l="1"/>
  <c r="B19" i="6" l="1"/>
  <c r="B20" i="6" l="1"/>
  <c r="B21" i="6" l="1"/>
  <c r="B22" i="6" l="1"/>
  <c r="B23" i="6" l="1"/>
  <c r="B24" i="6" l="1"/>
  <c r="B25" i="6" l="1"/>
  <c r="B26" i="6" l="1"/>
  <c r="B27" i="6" l="1"/>
  <c r="B28" i="6" l="1"/>
  <c r="B29" i="6" l="1"/>
  <c r="B30" i="6" l="1"/>
  <c r="B31" i="6" l="1"/>
  <c r="B32" i="6" l="1"/>
  <c r="B33" i="6" l="1"/>
  <c r="B34" i="6" l="1"/>
  <c r="B35" i="6" l="1"/>
  <c r="B36" i="6" l="1"/>
  <c r="B37" i="6" l="1"/>
  <c r="B38" i="6" l="1"/>
  <c r="B39" i="6" l="1"/>
  <c r="B40" i="6" l="1"/>
  <c r="B41" i="6" l="1"/>
  <c r="B42" i="6" l="1"/>
  <c r="B43" i="6" l="1"/>
  <c r="B44" i="6" l="1"/>
  <c r="B45" i="6" l="1"/>
  <c r="B46" i="6" l="1"/>
  <c r="B47" i="6" l="1"/>
  <c r="B48" i="6" l="1"/>
  <c r="B49" i="6" l="1"/>
  <c r="B50" i="6" l="1"/>
  <c r="B51" i="6" l="1"/>
  <c r="B52" i="6" l="1"/>
  <c r="B53" i="6" l="1"/>
  <c r="B54" i="6" l="1"/>
  <c r="B55" i="6" l="1"/>
  <c r="B56" i="6" l="1"/>
  <c r="B57" i="6" l="1"/>
  <c r="B58" i="6" l="1"/>
  <c r="B59" i="6" l="1"/>
  <c r="B60" i="6" l="1"/>
  <c r="B61" i="6" l="1"/>
  <c r="B62" i="6" l="1"/>
  <c r="B63" i="6" l="1"/>
  <c r="B64" i="6" l="1"/>
  <c r="B65" i="6" l="1"/>
  <c r="B66" i="6" l="1"/>
  <c r="B67" i="6" l="1"/>
  <c r="B68" i="6" l="1"/>
  <c r="B69" i="6" l="1"/>
  <c r="B70" i="6" l="1"/>
  <c r="B71" i="6" l="1"/>
  <c r="B72" i="6" l="1"/>
  <c r="B73" i="6" l="1"/>
  <c r="B74" i="6" l="1"/>
  <c r="B75" i="6" l="1"/>
  <c r="B76" i="6" l="1"/>
  <c r="B77" i="6" l="1"/>
  <c r="B78" i="6" l="1"/>
  <c r="B79" i="6" l="1"/>
  <c r="E78" i="6"/>
  <c r="D78" i="6"/>
  <c r="C78" i="6"/>
  <c r="B80" i="6" l="1"/>
  <c r="E79" i="6"/>
  <c r="D79" i="6"/>
  <c r="C79" i="6"/>
  <c r="B81" i="6" l="1"/>
  <c r="E80" i="6"/>
  <c r="D80" i="6"/>
  <c r="C80" i="6"/>
  <c r="B82" i="6" l="1"/>
  <c r="E81" i="6"/>
  <c r="D81" i="6"/>
  <c r="C81" i="6"/>
  <c r="B83" i="6" l="1"/>
  <c r="E82" i="6"/>
  <c r="D82" i="6"/>
  <c r="C82" i="6"/>
  <c r="B84" i="6" l="1"/>
  <c r="E83" i="6"/>
  <c r="D83" i="6"/>
  <c r="C83" i="6"/>
  <c r="B85" i="6" l="1"/>
  <c r="E84" i="6"/>
  <c r="D84" i="6"/>
  <c r="C84" i="6"/>
  <c r="B86" i="6" l="1"/>
  <c r="E85" i="6"/>
  <c r="D85" i="6"/>
  <c r="C85" i="6"/>
  <c r="B87" i="6" l="1"/>
  <c r="E86" i="6"/>
  <c r="D86" i="6"/>
  <c r="C86" i="6"/>
  <c r="B88" i="6" l="1"/>
  <c r="E87" i="6"/>
  <c r="D87" i="6"/>
  <c r="C87" i="6"/>
  <c r="B89" i="6" l="1"/>
  <c r="E88" i="6"/>
  <c r="D88" i="6"/>
  <c r="C88" i="6"/>
  <c r="B90" i="6" l="1"/>
  <c r="E89" i="6"/>
  <c r="D89" i="6"/>
  <c r="C89" i="6"/>
  <c r="B91" i="6" l="1"/>
  <c r="E90" i="6"/>
  <c r="D90" i="6"/>
  <c r="C90" i="6"/>
  <c r="B92" i="6" l="1"/>
  <c r="E91" i="6"/>
  <c r="D91" i="6"/>
  <c r="C91" i="6"/>
  <c r="B93" i="6" l="1"/>
  <c r="E92" i="6"/>
  <c r="D92" i="6"/>
  <c r="C92" i="6"/>
  <c r="B94" i="6" l="1"/>
  <c r="E93" i="6"/>
  <c r="D93" i="6"/>
  <c r="C93" i="6"/>
  <c r="B95" i="6" l="1"/>
  <c r="E94" i="6"/>
  <c r="D94" i="6"/>
  <c r="C94" i="6"/>
  <c r="B96" i="6" l="1"/>
  <c r="E95" i="6"/>
  <c r="D95" i="6"/>
  <c r="C95" i="6"/>
  <c r="B97" i="6" l="1"/>
  <c r="E96" i="6"/>
  <c r="D96" i="6"/>
  <c r="C96" i="6"/>
  <c r="B98" i="6" l="1"/>
  <c r="E97" i="6"/>
  <c r="D97" i="6"/>
  <c r="C97" i="6"/>
  <c r="B99" i="6" l="1"/>
  <c r="E98" i="6"/>
  <c r="D98" i="6"/>
  <c r="C98" i="6"/>
  <c r="B100" i="6" l="1"/>
  <c r="B101" i="6" s="1"/>
  <c r="B102" i="6" s="1"/>
  <c r="B103" i="6" s="1"/>
  <c r="B104" i="6" s="1"/>
  <c r="B105" i="6" s="1"/>
  <c r="B106" i="6" s="1"/>
  <c r="E99" i="6"/>
  <c r="D99" i="6"/>
  <c r="C99" i="6"/>
  <c r="E28" i="1" l="1"/>
  <c r="C5" i="6"/>
  <c r="D5" i="6"/>
  <c r="E5" i="6"/>
  <c r="E29" i="1" l="1"/>
  <c r="E30" i="1" s="1"/>
  <c r="E31" i="1" s="1"/>
  <c r="D76" i="6"/>
  <c r="C76" i="6"/>
  <c r="D77" i="6"/>
  <c r="C77" i="6"/>
  <c r="C67" i="8"/>
  <c r="C61" i="8" s="1"/>
  <c r="C9" i="6"/>
  <c r="C30" i="8"/>
  <c r="C20" i="6"/>
  <c r="C25" i="6"/>
  <c r="D26" i="6"/>
  <c r="C27" i="6"/>
  <c r="D28" i="6"/>
  <c r="C29" i="6"/>
  <c r="D30" i="6"/>
  <c r="C31" i="6"/>
  <c r="D32" i="6"/>
  <c r="C33" i="6"/>
  <c r="D34" i="6"/>
  <c r="C35" i="6"/>
  <c r="D36" i="6"/>
  <c r="C37" i="6"/>
  <c r="D38" i="6"/>
  <c r="C39" i="6"/>
  <c r="D40" i="6"/>
  <c r="E32" i="1" l="1"/>
  <c r="E76" i="6"/>
  <c r="E77" i="6"/>
  <c r="C23" i="6"/>
  <c r="D24" i="6"/>
  <c r="C22" i="6"/>
  <c r="D17" i="6"/>
  <c r="D39" i="6"/>
  <c r="D37" i="6"/>
  <c r="D35" i="6"/>
  <c r="D33" i="6"/>
  <c r="D31" i="6"/>
  <c r="D29" i="6"/>
  <c r="D27" i="6"/>
  <c r="D25" i="6"/>
  <c r="D23" i="6"/>
  <c r="C21" i="6"/>
  <c r="C6" i="6"/>
  <c r="C40" i="6"/>
  <c r="C38" i="6"/>
  <c r="C36" i="6"/>
  <c r="C34" i="6"/>
  <c r="C32" i="6"/>
  <c r="C30" i="6"/>
  <c r="C28" i="6"/>
  <c r="C26" i="6"/>
  <c r="C24" i="6"/>
  <c r="D21" i="6"/>
  <c r="C17" i="6"/>
  <c r="D15" i="6"/>
  <c r="D19" i="6"/>
  <c r="D13" i="6"/>
  <c r="C12" i="6"/>
  <c r="C11" i="6"/>
  <c r="C18" i="6"/>
  <c r="C15" i="6"/>
  <c r="D9" i="6"/>
  <c r="C19" i="6"/>
  <c r="C16" i="6"/>
  <c r="C13" i="6"/>
  <c r="C41" i="6"/>
  <c r="D66" i="6"/>
  <c r="C66" i="6"/>
  <c r="D67" i="6"/>
  <c r="C67" i="6"/>
  <c r="D68" i="6"/>
  <c r="C68" i="6"/>
  <c r="D69" i="6"/>
  <c r="C69" i="6"/>
  <c r="D70" i="6"/>
  <c r="C70" i="6"/>
  <c r="D71" i="6"/>
  <c r="C71" i="6"/>
  <c r="D72" i="6"/>
  <c r="C72" i="6"/>
  <c r="D73" i="6"/>
  <c r="C73" i="6"/>
  <c r="D74" i="6"/>
  <c r="C74" i="6"/>
  <c r="D75" i="6"/>
  <c r="C75" i="6"/>
  <c r="D22" i="6"/>
  <c r="D20" i="6"/>
  <c r="D18" i="6"/>
  <c r="D16" i="6"/>
  <c r="C14" i="6"/>
  <c r="D11" i="6"/>
  <c r="D8" i="6"/>
  <c r="D14" i="6"/>
  <c r="D12" i="6"/>
  <c r="D10" i="6"/>
  <c r="C7" i="6"/>
  <c r="C10" i="6"/>
  <c r="D7" i="6"/>
  <c r="E33" i="1"/>
  <c r="C42" i="6"/>
  <c r="D42" i="6"/>
  <c r="D43" i="6"/>
  <c r="C43" i="6"/>
  <c r="D44" i="6"/>
  <c r="C44" i="6"/>
  <c r="D45" i="6"/>
  <c r="C45" i="6"/>
  <c r="C46" i="6"/>
  <c r="D46" i="6"/>
  <c r="D47" i="6"/>
  <c r="C47" i="6"/>
  <c r="D48" i="6"/>
  <c r="C48" i="6"/>
  <c r="D49" i="6"/>
  <c r="C49" i="6"/>
  <c r="C50" i="6"/>
  <c r="D50" i="6"/>
  <c r="D51" i="6"/>
  <c r="C51" i="6"/>
  <c r="D52" i="6"/>
  <c r="C52" i="6"/>
  <c r="D53" i="6"/>
  <c r="C53" i="6"/>
  <c r="D54" i="6"/>
  <c r="C54" i="6"/>
  <c r="C55" i="6"/>
  <c r="D55" i="6"/>
  <c r="D56" i="6"/>
  <c r="C56" i="6"/>
  <c r="D57" i="6"/>
  <c r="C57" i="6"/>
  <c r="D58" i="6"/>
  <c r="C58" i="6"/>
  <c r="D59" i="6"/>
  <c r="C59" i="6"/>
  <c r="D60" i="6"/>
  <c r="C60" i="6"/>
  <c r="D61" i="6"/>
  <c r="C61" i="6"/>
  <c r="D62" i="6"/>
  <c r="C62" i="6"/>
  <c r="D63" i="6"/>
  <c r="C63" i="6"/>
  <c r="D64" i="6"/>
  <c r="C64" i="6"/>
  <c r="D65" i="6"/>
  <c r="C65" i="6"/>
  <c r="D41" i="6"/>
  <c r="C8" i="6"/>
  <c r="D6" i="6"/>
  <c r="E19" i="6" l="1"/>
  <c r="E66" i="6"/>
  <c r="E67" i="6"/>
  <c r="E68" i="6"/>
  <c r="E69" i="6"/>
  <c r="E70" i="6"/>
  <c r="E71" i="6"/>
  <c r="E72" i="6"/>
  <c r="E73" i="6"/>
  <c r="E74" i="6"/>
  <c r="E75" i="6"/>
  <c r="E24" i="6"/>
  <c r="C3" i="6"/>
  <c r="E42" i="6"/>
  <c r="E43" i="6"/>
  <c r="E44" i="6"/>
  <c r="E45" i="6"/>
  <c r="E46" i="6"/>
  <c r="E47" i="6"/>
  <c r="E48" i="6"/>
  <c r="E49" i="6"/>
  <c r="E50" i="6"/>
  <c r="E51" i="6"/>
  <c r="E52" i="6"/>
  <c r="E53" i="6"/>
  <c r="E54" i="6"/>
  <c r="E55" i="6"/>
  <c r="E56" i="6"/>
  <c r="E57" i="6"/>
  <c r="E58" i="6"/>
  <c r="E59" i="6"/>
  <c r="E60" i="6"/>
  <c r="E61" i="6"/>
  <c r="E62" i="6"/>
  <c r="E63" i="6"/>
  <c r="E64" i="6"/>
  <c r="E65" i="6"/>
  <c r="E41" i="6"/>
  <c r="E36" i="6"/>
  <c r="E31" i="6"/>
  <c r="E40" i="6"/>
  <c r="E35" i="6"/>
  <c r="D3" i="6"/>
  <c r="E36" i="1" s="1"/>
  <c r="C45" i="8" s="1"/>
  <c r="E20" i="6"/>
  <c r="E15" i="6"/>
  <c r="E8" i="6"/>
  <c r="E10" i="6"/>
  <c r="E18" i="6"/>
  <c r="E26" i="6"/>
  <c r="E34" i="6"/>
  <c r="E30" i="6"/>
  <c r="E13" i="6"/>
  <c r="E29" i="6"/>
  <c r="E37" i="6"/>
  <c r="E9" i="6"/>
  <c r="E17" i="6"/>
  <c r="E25" i="6"/>
  <c r="E33" i="6"/>
  <c r="E6" i="6"/>
  <c r="E14" i="6"/>
  <c r="E22" i="6"/>
  <c r="E38" i="6"/>
  <c r="E21" i="6"/>
  <c r="E12" i="6"/>
  <c r="E28" i="6"/>
  <c r="E7" i="6"/>
  <c r="E23" i="6"/>
  <c r="E39" i="6"/>
  <c r="E16" i="6"/>
  <c r="E32" i="6"/>
  <c r="E11" i="6"/>
  <c r="E27" i="6"/>
  <c r="B84" i="8"/>
  <c r="E3" i="6" l="1"/>
  <c r="E35" i="1" s="1"/>
  <c r="J35" i="1" l="1"/>
  <c r="B58" i="8" l="1"/>
  <c r="K35" i="1"/>
  <c r="C39" i="1" l="1"/>
</calcChain>
</file>

<file path=xl/sharedStrings.xml><?xml version="1.0" encoding="utf-8"?>
<sst xmlns="http://schemas.openxmlformats.org/spreadsheetml/2006/main" count="223" uniqueCount="186">
  <si>
    <t>PVP</t>
  </si>
  <si>
    <t>Nº PAGAMENTOS</t>
  </si>
  <si>
    <t>Nº Periodos Carência</t>
  </si>
  <si>
    <t>PRAZO</t>
  </si>
  <si>
    <t>TAN (%)</t>
  </si>
  <si>
    <t>Comissão Loja</t>
  </si>
  <si>
    <t>TAEG (%)</t>
  </si>
  <si>
    <t>SEGURO</t>
  </si>
  <si>
    <t>CLIENTE</t>
  </si>
  <si>
    <t>COEFICIENTE (sem SDD)</t>
  </si>
  <si>
    <t>Subvenção (sobre PVP - Entrada)</t>
  </si>
  <si>
    <t>Comissão (% sobre PVP - Entrada)</t>
  </si>
  <si>
    <t>Subvenção (% sobre PVP - Entrada)</t>
  </si>
  <si>
    <t>TAN</t>
  </si>
  <si>
    <t>TIR</t>
  </si>
  <si>
    <t>TAEG</t>
  </si>
  <si>
    <t>SDD</t>
  </si>
  <si>
    <t xml:space="preserve">  </t>
  </si>
  <si>
    <t>Código
 Tarifa</t>
  </si>
  <si>
    <t>Despesas</t>
  </si>
  <si>
    <t>Prz_Min</t>
  </si>
  <si>
    <t>Prz_Maz</t>
  </si>
  <si>
    <t>CF_Min</t>
  </si>
  <si>
    <t>CF_Max</t>
  </si>
  <si>
    <t>Descrição</t>
  </si>
  <si>
    <t>TOTAL</t>
  </si>
  <si>
    <t>VIDA</t>
  </si>
  <si>
    <t>SEM</t>
  </si>
  <si>
    <t>2 / MÊS</t>
  </si>
  <si>
    <t>ENTRADA INICIAL (€)</t>
  </si>
  <si>
    <t>DATA SIMULAÇÃO</t>
  </si>
  <si>
    <t>COMISSÃO CONTRATO</t>
  </si>
  <si>
    <t>SDD (por prestação)</t>
  </si>
  <si>
    <t>PAGAMENTO DE IMPOSTOS E COMISSÕES</t>
  </si>
  <si>
    <t>1ª PRESTAÇÃO (inlcui SDD)</t>
  </si>
  <si>
    <t>PRESTAÇÃO</t>
  </si>
  <si>
    <t>PAGAMENTO INICIAL</t>
  </si>
  <si>
    <t>RESTANTES PRESTAÇÕES (inclui SDD)</t>
  </si>
  <si>
    <t>MTIC</t>
  </si>
  <si>
    <t>PERÍODO</t>
  </si>
  <si>
    <t>PAGAMENTO</t>
  </si>
  <si>
    <t>VALOR SEGURO</t>
  </si>
  <si>
    <t>CAPITAL FINANCIADO BASE</t>
  </si>
  <si>
    <t>IMPOSTO DE SELO MÚTUO</t>
  </si>
  <si>
    <t>CAPITAL FINANCIADO TOTAL</t>
  </si>
  <si>
    <t>Ficha de Informação Normalizada em Matéria de Crédito aos Consumidores - Geral</t>
  </si>
  <si>
    <t>Informação pré-contratual</t>
  </si>
  <si>
    <t>A. Elementos de Identificação</t>
  </si>
  <si>
    <r>
      <t>1.</t>
    </r>
    <r>
      <rPr>
        <b/>
        <sz val="11"/>
        <color indexed="9"/>
        <rFont val="Times New Roman"/>
        <family val="1"/>
      </rPr>
      <t xml:space="preserve">       </t>
    </r>
    <r>
      <rPr>
        <b/>
        <sz val="11"/>
        <color indexed="9"/>
        <rFont val="Arial"/>
        <family val="2"/>
      </rPr>
      <t>Identificação da instituição de crédito</t>
    </r>
  </si>
  <si>
    <t>1.1. Denominação</t>
  </si>
  <si>
    <t>1.2. Endereço</t>
  </si>
  <si>
    <t>1.3. Contactos</t>
  </si>
  <si>
    <r>
      <t>2.</t>
    </r>
    <r>
      <rPr>
        <b/>
        <sz val="11"/>
        <color indexed="9"/>
        <rFont val="Times New Roman"/>
        <family val="1"/>
      </rPr>
      <t xml:space="preserve">       </t>
    </r>
    <r>
      <rPr>
        <b/>
        <sz val="11"/>
        <color indexed="9"/>
        <rFont val="Arial"/>
        <family val="2"/>
      </rPr>
      <t>Identificação do intermediário de crédito</t>
    </r>
  </si>
  <si>
    <t>2.1. Denominação</t>
  </si>
  <si>
    <t>2.2. Endereço</t>
  </si>
  <si>
    <t>2.3. Contactos</t>
  </si>
  <si>
    <t>2.4. Tipo de intermediário</t>
  </si>
  <si>
    <t>Não disponível (N/D)</t>
  </si>
  <si>
    <r>
      <t>3.</t>
    </r>
    <r>
      <rPr>
        <b/>
        <sz val="11"/>
        <color indexed="9"/>
        <rFont val="Times New Roman"/>
        <family val="1"/>
      </rPr>
      <t xml:space="preserve">       </t>
    </r>
    <r>
      <rPr>
        <b/>
        <sz val="11"/>
        <color indexed="9"/>
        <rFont val="Arial"/>
        <family val="2"/>
      </rPr>
      <t>Data da FIN</t>
    </r>
  </si>
  <si>
    <t>B. Descrição das Principais Características do Crédito</t>
  </si>
  <si>
    <r>
      <t>1.</t>
    </r>
    <r>
      <rPr>
        <b/>
        <sz val="11"/>
        <color indexed="9"/>
        <rFont val="Times New Roman"/>
        <family val="1"/>
      </rPr>
      <t xml:space="preserve">       </t>
    </r>
    <r>
      <rPr>
        <b/>
        <sz val="11"/>
        <color indexed="9"/>
        <rFont val="Arial"/>
        <family val="2"/>
      </rPr>
      <t>Tipo de crédito</t>
    </r>
  </si>
  <si>
    <t>1.1. Designação comercial do produto</t>
  </si>
  <si>
    <t>1.2. Categoria</t>
  </si>
  <si>
    <r>
      <t>2.</t>
    </r>
    <r>
      <rPr>
        <b/>
        <sz val="11"/>
        <color indexed="9"/>
        <rFont val="Times New Roman"/>
        <family val="1"/>
      </rPr>
      <t xml:space="preserve">       </t>
    </r>
    <r>
      <rPr>
        <b/>
        <sz val="11"/>
        <color indexed="9"/>
        <rFont val="Arial"/>
        <family val="2"/>
      </rPr>
      <t>Montante total do crédito</t>
    </r>
  </si>
  <si>
    <r>
      <t>3.</t>
    </r>
    <r>
      <rPr>
        <b/>
        <sz val="11"/>
        <color indexed="9"/>
        <rFont val="Times New Roman"/>
        <family val="1"/>
      </rPr>
      <t xml:space="preserve">       </t>
    </r>
    <r>
      <rPr>
        <b/>
        <sz val="11"/>
        <color indexed="9"/>
        <rFont val="Arial"/>
        <family val="2"/>
      </rPr>
      <t>Condições de utilização</t>
    </r>
  </si>
  <si>
    <r>
      <t>4.</t>
    </r>
    <r>
      <rPr>
        <b/>
        <sz val="11"/>
        <color indexed="9"/>
        <rFont val="Times New Roman"/>
        <family val="1"/>
      </rPr>
      <t xml:space="preserve">       </t>
    </r>
    <r>
      <rPr>
        <b/>
        <sz val="11"/>
        <color indexed="9"/>
        <rFont val="Arial"/>
        <family val="2"/>
      </rPr>
      <t>Duração do contrato (meses)</t>
    </r>
  </si>
  <si>
    <r>
      <t>5.</t>
    </r>
    <r>
      <rPr>
        <b/>
        <sz val="11"/>
        <color indexed="9"/>
        <rFont val="Times New Roman"/>
        <family val="1"/>
      </rPr>
      <t xml:space="preserve">       </t>
    </r>
    <r>
      <rPr>
        <b/>
        <sz val="11"/>
        <color indexed="9"/>
        <rFont val="Arial"/>
        <family val="2"/>
      </rPr>
      <t>Reembolso do crédito</t>
    </r>
  </si>
  <si>
    <t>5.1. Modalidade de reembolso</t>
  </si>
  <si>
    <t>5.2. Regime de prestações</t>
  </si>
  <si>
    <t>5.3. Montante da prestação</t>
  </si>
  <si>
    <t>5.4. Número de prestações (se aplicável)</t>
  </si>
  <si>
    <t>5.5. Periodicidade da prestação</t>
  </si>
  <si>
    <t>5.6. Imputação (se aplicável)</t>
  </si>
  <si>
    <r>
      <t>6.</t>
    </r>
    <r>
      <rPr>
        <b/>
        <sz val="11"/>
        <color indexed="9"/>
        <rFont val="Times New Roman"/>
        <family val="1"/>
      </rPr>
      <t xml:space="preserve">       </t>
    </r>
    <r>
      <rPr>
        <b/>
        <sz val="11"/>
        <color indexed="9"/>
        <rFont val="Arial"/>
        <family val="2"/>
      </rPr>
      <t>Contrato coligado (se aplicável)</t>
    </r>
  </si>
  <si>
    <t>6.1. Bem ou serviço</t>
  </si>
  <si>
    <t>6.2. Preço a pronto</t>
  </si>
  <si>
    <r>
      <t>7.</t>
    </r>
    <r>
      <rPr>
        <b/>
        <sz val="11"/>
        <color indexed="9"/>
        <rFont val="Times New Roman"/>
        <family val="1"/>
      </rPr>
      <t xml:space="preserve">       </t>
    </r>
    <r>
      <rPr>
        <b/>
        <sz val="11"/>
        <color indexed="9"/>
        <rFont val="Arial"/>
        <family val="2"/>
      </rPr>
      <t>Garantias</t>
    </r>
  </si>
  <si>
    <r>
      <t>8.</t>
    </r>
    <r>
      <rPr>
        <b/>
        <sz val="11"/>
        <color indexed="9"/>
        <rFont val="Times New Roman"/>
        <family val="1"/>
      </rPr>
      <t xml:space="preserve">       </t>
    </r>
    <r>
      <rPr>
        <b/>
        <sz val="11"/>
        <color indexed="9"/>
        <rFont val="Arial"/>
        <family val="2"/>
      </rPr>
      <t>Reembolso antecipado</t>
    </r>
  </si>
  <si>
    <t>8.1. Comissão de reembolso antecipado</t>
  </si>
  <si>
    <t>8.2. Condições de exercício</t>
  </si>
  <si>
    <t>C. Custo do Crédito</t>
  </si>
  <si>
    <r>
      <t>1.</t>
    </r>
    <r>
      <rPr>
        <b/>
        <sz val="11"/>
        <color indexed="9"/>
        <rFont val="Times New Roman"/>
        <family val="1"/>
      </rPr>
      <t xml:space="preserve">       </t>
    </r>
    <r>
      <rPr>
        <b/>
        <sz val="11"/>
        <color indexed="9"/>
        <rFont val="Arial"/>
        <family val="2"/>
      </rPr>
      <t>Taxa de juro anual nominal (TAN)</t>
    </r>
  </si>
  <si>
    <t>1.1. Taxa de juro nominal (TAN)</t>
  </si>
  <si>
    <t>1.2. Regime de taxa de juro</t>
  </si>
  <si>
    <t>1.3. Se aplicável taxa de juro nominal fixa</t>
  </si>
  <si>
    <t>1.3.1. Identificação da taxa base (se aplicável)</t>
  </si>
  <si>
    <t>1.3.2. Valor da taxa base na data da FIN (se aplicável)</t>
  </si>
  <si>
    <t>1.3.3. Spread inicial (se aplicável)</t>
  </si>
  <si>
    <t>1.3.4. Alteração da taxa de juro nominal (se aplicável)</t>
  </si>
  <si>
    <t>1.4. Se aplicável taxa de juro nominal variável</t>
  </si>
  <si>
    <t>1.4.1. Identificação do indexante</t>
  </si>
  <si>
    <t>1.4.2. Valor do indexante na data da FIN</t>
  </si>
  <si>
    <t>1.4.3. Spread</t>
  </si>
  <si>
    <t>1.4.4. Periodicidade de Revisão da Taxa</t>
  </si>
  <si>
    <r>
      <t>2.</t>
    </r>
    <r>
      <rPr>
        <b/>
        <sz val="11"/>
        <color indexed="9"/>
        <rFont val="Times New Roman"/>
        <family val="1"/>
      </rPr>
      <t xml:space="preserve">       </t>
    </r>
    <r>
      <rPr>
        <b/>
        <sz val="11"/>
        <color indexed="9"/>
        <rFont val="Arial"/>
        <family val="2"/>
      </rPr>
      <t>Taxa anual de encargos efectiva global (TAEG)</t>
    </r>
  </si>
  <si>
    <r>
      <t>3.</t>
    </r>
    <r>
      <rPr>
        <b/>
        <sz val="11"/>
        <color indexed="9"/>
        <rFont val="Times New Roman"/>
        <family val="1"/>
      </rPr>
      <t xml:space="preserve">       </t>
    </r>
    <r>
      <rPr>
        <b/>
        <sz val="11"/>
        <color indexed="9"/>
        <rFont val="Arial"/>
        <family val="2"/>
      </rPr>
      <t>Encargos incluídos na TAEG</t>
    </r>
  </si>
  <si>
    <t>3.1. Valor total dos encargos</t>
  </si>
  <si>
    <t>3.2. Discriminação dos encargos incluídos na TAEG</t>
  </si>
  <si>
    <t>3.2.1. Comissões de abertura de contrato (se aplicável)</t>
  </si>
  <si>
    <t>3.2.2. Comissões de processamento de prestações (se aplicável)</t>
  </si>
  <si>
    <t>3.2.3. Anuidades (se aplicável)</t>
  </si>
  <si>
    <t>3.2.4. Seguros exigidos (se aplicável)</t>
  </si>
  <si>
    <t>3.2.5. Imposto do Selo ou IVA (se aplicável)</t>
  </si>
  <si>
    <t>3.2.6. Comissões de mediação de crédito (se aplicável)</t>
  </si>
  <si>
    <t>3.2.7. Custos conexos (se aplicável)</t>
  </si>
  <si>
    <t>(i) Custos com contas de depósito à ordem</t>
  </si>
  <si>
    <t>(ii) Custos com meios de pagamento</t>
  </si>
  <si>
    <t>(iii) Outros custos</t>
  </si>
  <si>
    <t>(iv) Condições de alteração de custos</t>
  </si>
  <si>
    <t>4.  Contratos acessórios exigidos (se aplicável)</t>
  </si>
  <si>
    <t>4.1. Seguros exigidos</t>
  </si>
  <si>
    <t>4.1.1. Coberturas mínimas exigidas</t>
  </si>
  <si>
    <t>4.1.2. Descrição</t>
  </si>
  <si>
    <t>(i) Designação do produto</t>
  </si>
  <si>
    <t>(ii) Periodicidade de pagamento</t>
  </si>
  <si>
    <t>(iii) Prémio de seguro previsível</t>
  </si>
  <si>
    <t>(iv) Outros custos do seguro</t>
  </si>
  <si>
    <t>4.2. Outros contratos exigidos</t>
  </si>
  <si>
    <t>5.  Montante total imputado ao consumidor (se aplicável)</t>
  </si>
  <si>
    <t>6.  Custos notariais (se aplicável)</t>
  </si>
  <si>
    <t xml:space="preserve">7. Custos por falta de pagamento  </t>
  </si>
  <si>
    <t>7.1. Taxa de juro de mora</t>
  </si>
  <si>
    <t>7.2. Regras de aplicação da taxa de juro de mora</t>
  </si>
  <si>
    <t>7.3. Outros encargos (se aplicável)</t>
  </si>
  <si>
    <t>7.4. Consequências da falta de pagamento (se aplicável)</t>
  </si>
  <si>
    <t>D. Outros Aspectos Jurídicos</t>
  </si>
  <si>
    <r>
      <t>1.</t>
    </r>
    <r>
      <rPr>
        <b/>
        <sz val="11"/>
        <color indexed="9"/>
        <rFont val="Times New Roman"/>
        <family val="1"/>
      </rPr>
      <t xml:space="preserve">       </t>
    </r>
    <r>
      <rPr>
        <b/>
        <sz val="11"/>
        <color indexed="9"/>
        <rFont val="Arial"/>
        <family val="2"/>
      </rPr>
      <t>Direito de revogação</t>
    </r>
  </si>
  <si>
    <r>
      <t>2.</t>
    </r>
    <r>
      <rPr>
        <b/>
        <sz val="11"/>
        <color indexed="9"/>
        <rFont val="Times New Roman"/>
        <family val="1"/>
      </rPr>
      <t xml:space="preserve">       </t>
    </r>
    <r>
      <rPr>
        <b/>
        <sz val="11"/>
        <color indexed="9"/>
        <rFont val="Arial"/>
        <family val="2"/>
      </rPr>
      <t>Rejeição de pedido de crédito</t>
    </r>
  </si>
  <si>
    <r>
      <t>3.</t>
    </r>
    <r>
      <rPr>
        <b/>
        <sz val="11"/>
        <color indexed="9"/>
        <rFont val="Times New Roman"/>
        <family val="1"/>
      </rPr>
      <t xml:space="preserve">       </t>
    </r>
    <r>
      <rPr>
        <b/>
        <sz val="11"/>
        <color indexed="9"/>
        <rFont val="Arial"/>
        <family val="2"/>
      </rPr>
      <t>Cópia do contrato</t>
    </r>
  </si>
  <si>
    <r>
      <t>4.</t>
    </r>
    <r>
      <rPr>
        <b/>
        <sz val="11"/>
        <color indexed="9"/>
        <rFont val="Times New Roman"/>
        <family val="1"/>
      </rPr>
      <t xml:space="preserve">       </t>
    </r>
    <r>
      <rPr>
        <b/>
        <sz val="11"/>
        <color indexed="9"/>
        <rFont val="Arial"/>
        <family val="2"/>
      </rPr>
      <t>Prazo das condições da FIN</t>
    </r>
  </si>
  <si>
    <r>
      <rPr>
        <b/>
        <sz val="11"/>
        <rFont val="Arial"/>
        <family val="2"/>
      </rPr>
      <t xml:space="preserve">(1) O(s) proponente(s) declara(m) ser os Beneficiário(s) Efetivo(s) deste financiamento no qual actua(m) por conta própria. 
</t>
    </r>
    <r>
      <rPr>
        <sz val="11"/>
        <rFont val="Arial"/>
        <family val="2"/>
      </rPr>
      <t xml:space="preserve">Em caso negativo, detalhe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(Indicar nome completo, data de nascimento, nacionalidade, naturalidade, profissão / entidade patronal, morada de residência permanente e fiscal, outras nacionalidades, NIF e juntar respectivos comprovativos).
Por Beneficiário Efectivo entende-se a pessoa singular por conta de quem é realizado o financiamento ou que, em última instância, detém ou controla o(s) proponente(s) do financiamento.
</t>
    </r>
    <r>
      <rPr>
        <b/>
        <sz val="11"/>
        <rFont val="Arial"/>
        <family val="2"/>
      </rPr>
      <t xml:space="preserve">
(2) O presente financiamento será reembolsado com fundos pertencentes ao(s) proponente(s).</t>
    </r>
    <r>
      <rPr>
        <sz val="11"/>
        <rFont val="Arial"/>
        <family val="2"/>
      </rPr>
      <t xml:space="preserve">
Em caso negativo, detalhe ________________________________________________________________________________________________________________________
_____________________________________________________________________________________________________________________________________________
(Indicar nome completo, data de nascimento, nacionalidade, naturalidade, profissão / entidade patronal, morada de residência permanente e fiscal, outras nacionalidades, NIF e juntar respectivos comprovativos)
</t>
    </r>
    <r>
      <rPr>
        <b/>
        <sz val="11"/>
        <rFont val="Arial"/>
        <family val="2"/>
      </rPr>
      <t>(3) Algum do(s) proponente(s), garantes, beneficiário(s) efetivo(s) ou procurador(es) desempenha ou desempenhou, nos últimos doze meses cargos de natureza politica ou pública (em Portugal ou no estrangeiro), é familiar ou detém relação estreita de natureza societária ou comercial com pessoas que desempenhem ou tenham desempenhado estas funções.</t>
    </r>
    <r>
      <rPr>
        <sz val="11"/>
        <rFont val="Arial"/>
        <family val="2"/>
      </rPr>
      <t xml:space="preserve">
Em caso afirmativo, detalhe _______________________________________________________________________________________________________________________
_____________________________________________________________________________________________________________________________________________
(Indique o cargo desempenhado e nome completo da pessoa que desempenha/desempenhou o cargo)</t>
    </r>
  </si>
  <si>
    <t>O CONSUMIDOR
__________________________________________________
Assinatura do Titular (igual ao BI/Cartão do Cidadão)</t>
  </si>
  <si>
    <t>BANCO SANTANDER CONSUMER PORTUGAL SA</t>
  </si>
  <si>
    <t>R CASTILHO 2 E 4 - 1269-073 LISBOA</t>
  </si>
  <si>
    <t>Tel: 707 200 103 / Fax: 707 200 092 (dias úteis das 09:00 às 19:00)</t>
  </si>
  <si>
    <t>E-mail: clientes@santanderconsumer.pt</t>
  </si>
  <si>
    <t>Crédito ao consumo</t>
  </si>
  <si>
    <t>Crédito Pessoal: Outros Créditos Pessoais</t>
  </si>
  <si>
    <t>Transferência para o fornecedor para pagamento do bem/serviço financiado.</t>
  </si>
  <si>
    <t>Normal</t>
  </si>
  <si>
    <t>Constantes</t>
  </si>
  <si>
    <t>Mensal</t>
  </si>
  <si>
    <t>Não aplicável (N/A)</t>
  </si>
  <si>
    <t>Não Aplicável (N/A)</t>
  </si>
  <si>
    <t>0,5% ou 0,25% do montante do capital reembolsado antecipadamente, consoante o período decorrido entre o reembolso antecipado e a data estipulada para o termo do contrato de crédito seja superior ou inferior/igual a um ano.</t>
  </si>
  <si>
    <t>O CONSUMIDOR tem o direito de, a qualquer momento, cumprir antecipadamente, total ou parcialmente, o contrato de crédito, mediante pré-aviso não inferior a 30 dias, enviado ao Santander Consumer em papel ou noutro suporte duradouro.</t>
  </si>
  <si>
    <t>Fixa</t>
  </si>
  <si>
    <t xml:space="preserve">A TAN pode ser alterada em caso de modificação das condições de mercado ou alterações legislativas / regulamentares. Será comunicada ao CONSUMIDOR de imediato, por escrito ou noutro suporte duradouro, com um prazo de pré-aviso de 90 dias, durante o qual o CONSUMIDOR poderá resolver o contrato com fundamento na alteração, sem para o efeito lhe ser cobrada qualquer comissão. A alteração produzirá efeitos no período de contagem de juros imediatamente seguinte ao termo do prazo de exercício do mencionado direito de resolução. O SC deverá restabelecer a taxa de juro anteriormente aplicável, comunicando-a ao CONSUMIDOR, sempre que os factos justificativos da alteração deixem de se verificar. Na medida em que a alteração for favorável para o CONSUMIDOR, a mesma poderá ser eficaz na data em que for comunicada pelo SC ao CONSUMIDOR. </t>
  </si>
  <si>
    <t xml:space="preserve">As despesas e comissões a cada momento praticados pelo SC encontram-se publicados em preçário disponível nos balcões e em www.santanderconsumer.pt, o qual poderá ser alterado de acordo com o previsto na legislação e regulamentação em vigor. </t>
  </si>
  <si>
    <t>2% ao mês.</t>
  </si>
  <si>
    <t>O valor das despesas incorridas para garantir a cobrança, as judiciais, extrajudiciais, honorários de advogado, solicitador e procurador, bem como, a subcontratação de serviços a terceiras entidades.</t>
  </si>
  <si>
    <t>Despesas documentadas: despesas, devidamente documentadas, posteriores à entrada em incumprimento pelo CONSUMIDOR, que sejam incorridas pelo SC perante terceiros, para assegurar a cobrança dos seus créditos.</t>
  </si>
  <si>
    <t>(*) Acrescem impostos à taxa legal em vigor.</t>
  </si>
  <si>
    <t xml:space="preserve">(**) Os valores mínimos e máximos anualmente actualizados de acordo com o índice de preços ao consumidor, mediante portaria dos membros do Governo responsáveis pelas áreas das finanças e da economia, a publicar até 30 de Novembro do ano anterior, </t>
  </si>
  <si>
    <t xml:space="preserve"> não carecendo tais actualizações de ser notificadas pelo SC ao CONSUMIDOR.</t>
  </si>
  <si>
    <t>O SANTANDER CONSUMER pode resolver o contrato e exigir o pagamento dos valores em dívida, comunicando-o ao CONSUMIDOR em papel ou outro suporte duradouro em caso de incumprimento definitivo por parte do CONSUMIDOR, o qual se verifica quando, cumulativamente: i) Estiver em falta o pagamento de, pelo menos, duas rendas/prestações sucessivas, desde que o valor em conjunto das rendas/prestações em falta exceda 10% do montante total do crédito; ii) O CONSUMIDOR não proceda ao pagamento das rendas/ prestações em atraso e indemnização devida, no prazo concedido para o efeito pelo SANTANDER CONSUMER e que não poderá ser inferior a 15 dias.</t>
  </si>
  <si>
    <t/>
  </si>
  <si>
    <t>O CONSUMIDOR tem o direito de revogar o contrato de crédito no prazo de 14 dias de calendário, sem necessidade de invocar qualquer motivo, nos termos do artigo 17.º do Decreto-Lei n.º 133/2009, de 2 de Junho, conforme alterado.</t>
  </si>
  <si>
    <t>O CONSUMIDOR tem direito a ser informado, imediata, gratuita e justificadamente, do resultado da consulta de uma base de dados para verificação da sua solvabilidade, se o pedido de crédito for rejeitado com fundamento nessa consulta, excepto se tal comunicação for proibida pelo direito comunitário ou se for contrária aos objectivos da ordem pública ou da segurança pública.</t>
  </si>
  <si>
    <t>O CONSUMIDOR tem direito de, a pedido, obter gratuitamente uma cópia da minuta do contrato de crédito, excepto se no momento em que é feito o pedido, o credor não estiver disposto a proceder à celebração desse contrato de crédito com o CONSUMIDOR.</t>
  </si>
  <si>
    <t>As informações constantes deste documento substituem as que tenham resultado de simulações realizadas exclusivamente com os dados facultados pelo CONSUMIDOR para posterior confirmação.</t>
  </si>
  <si>
    <t>DADOS SIMULAÇÃO</t>
  </si>
  <si>
    <t>IMPOSTO DE SELO A LIQUIDAR PELO CLIENTE</t>
  </si>
  <si>
    <t>VALIDADE</t>
  </si>
  <si>
    <t>USURA</t>
  </si>
  <si>
    <t>RAMO</t>
  </si>
  <si>
    <t>ALERTAS</t>
  </si>
  <si>
    <t>O SEU PARCEIRO POR EXCELÊNCIA</t>
  </si>
  <si>
    <t>(1) Pago na loja</t>
  </si>
  <si>
    <t>(2) 1ª mensalidade</t>
  </si>
  <si>
    <t>(3) Financiado</t>
  </si>
  <si>
    <t>(4) OFERTA (pago pela loja)</t>
  </si>
  <si>
    <t>Seguro</t>
  </si>
  <si>
    <t>2/MÊS</t>
  </si>
  <si>
    <t>DESPESAS</t>
  </si>
  <si>
    <t>Pago na loja ---&gt; 1</t>
  </si>
  <si>
    <t>1ª mensalidade ---&gt; 2</t>
  </si>
  <si>
    <t>Financiado ---&gt; 3</t>
  </si>
  <si>
    <t>OFERTA (pago pela loja) ---&gt; 4</t>
  </si>
  <si>
    <t>Despesas
ver "PARAMETRIZAÇÕES"</t>
  </si>
  <si>
    <t>Seguro
ver "PARAMETRIZAÇÕES"</t>
  </si>
  <si>
    <t>12 Meses SEM Juros</t>
  </si>
  <si>
    <t>24 Meses SEM Juros</t>
  </si>
  <si>
    <t>Ar Condicionado</t>
  </si>
  <si>
    <t>CLI1</t>
  </si>
  <si>
    <t>CLI2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</si>
</sst>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 &quot;€&quot;;[Red]\-#,##0\ &quot;€&quot;"/>
    <numFmt numFmtId="8" formatCode="#,##0.00\ &quot;€&quot;;[Red]\-#,##0.00\ &quot;€&quot;"/>
    <numFmt numFmtId="164" formatCode="0.0000000"/>
    <numFmt numFmtId="165" formatCode="0.0%"/>
    <numFmt numFmtId="166" formatCode="0.000%"/>
    <numFmt numFmtId="167" formatCode="#,##0.00\ &quot;€&quot;"/>
    <numFmt numFmtId="168" formatCode="#,##0.000000"/>
    <numFmt numFmtId="169" formatCode="##&quot; meses&quot;"/>
  </numFmts>
  <fonts count="29" x14ac:knownFonts="1">
    <font>
      <sz val="10"/>
      <name val="Arial"/>
    </font>
    <font>
      <sz val="10"/>
      <name val="Arial"/>
      <family val="2"/>
    </font>
    <font>
      <sz val="10"/>
      <name val="Verdana"/>
      <family val="2"/>
    </font>
    <font>
      <sz val="8"/>
      <name val="Arial"/>
      <family val="2"/>
    </font>
    <font>
      <b/>
      <sz val="10"/>
      <name val="Arial"/>
      <family val="2"/>
    </font>
    <font>
      <b/>
      <sz val="12"/>
      <name val="Arial"/>
      <family val="2"/>
    </font>
    <font>
      <b/>
      <sz val="11"/>
      <color theme="0"/>
      <name val="Calibri"/>
      <family val="2"/>
      <scheme val="minor"/>
    </font>
    <font>
      <sz val="12"/>
      <name val="Arial"/>
      <family val="2"/>
    </font>
    <font>
      <b/>
      <sz val="12"/>
      <color indexed="10"/>
      <name val="Arial"/>
      <family val="2"/>
    </font>
    <font>
      <b/>
      <sz val="12"/>
      <color indexed="9"/>
      <name val="Arial"/>
      <family val="2"/>
    </font>
    <font>
      <b/>
      <sz val="12"/>
      <name val="Verdana"/>
      <family val="2"/>
    </font>
    <font>
      <sz val="12"/>
      <name val="Verdana"/>
      <family val="2"/>
    </font>
    <font>
      <sz val="11"/>
      <name val="Calibri"/>
      <family val="2"/>
      <scheme val="minor"/>
    </font>
    <font>
      <sz val="14"/>
      <name val="Arial"/>
      <family val="2"/>
    </font>
    <font>
      <b/>
      <sz val="12"/>
      <color theme="0"/>
      <name val="Arial"/>
      <family val="2"/>
    </font>
    <font>
      <b/>
      <sz val="10"/>
      <color theme="0"/>
      <name val="Arial"/>
      <family val="2"/>
    </font>
    <font>
      <sz val="10"/>
      <name val="Arial"/>
      <family val="2"/>
    </font>
    <font>
      <b/>
      <sz val="10"/>
      <color rgb="FFFF0000"/>
      <name val="Arial"/>
      <family val="2"/>
    </font>
    <font>
      <b/>
      <sz val="12"/>
      <color rgb="FFFF0000"/>
      <name val="Arial"/>
      <family val="2"/>
    </font>
    <font>
      <sz val="11"/>
      <name val="Arial"/>
      <family val="2"/>
    </font>
    <font>
      <b/>
      <sz val="11"/>
      <name val="Arial"/>
      <family val="2"/>
    </font>
    <font>
      <b/>
      <sz val="11"/>
      <color indexed="56"/>
      <name val="Helvetica"/>
    </font>
    <font>
      <b/>
      <sz val="11"/>
      <color indexed="9"/>
      <name val="Arial"/>
      <family val="2"/>
    </font>
    <font>
      <b/>
      <sz val="11"/>
      <color indexed="9"/>
      <name val="Times New Roman"/>
      <family val="1"/>
    </font>
    <font>
      <b/>
      <sz val="14"/>
      <color indexed="9"/>
      <name val="Arial"/>
      <family val="2"/>
    </font>
    <font>
      <b/>
      <sz val="10"/>
      <color indexed="9"/>
      <name val="Arial"/>
      <family val="2"/>
    </font>
    <font>
      <b/>
      <sz val="12"/>
      <color theme="1" tint="0.34998626667073579"/>
      <name val="Arial"/>
      <family val="2"/>
    </font>
    <font>
      <sz val="12"/>
      <color theme="0"/>
      <name val="Lucida Handwriting"/>
      <family val="4"/>
    </font>
    <font>
      <b/>
      <sz val="11"/>
      <color theme="0"/>
      <name val="Lucida Handwriting"/>
      <family val="4"/>
    </font>
  </fonts>
  <fills count="17">
    <fill>
      <patternFill patternType="none"/>
    </fill>
    <fill>
      <patternFill patternType="gray125"/>
    </fill>
    <fill>
      <patternFill patternType="solid">
        <fgColor indexed="63"/>
        <bgColor indexed="64"/>
      </patternFill>
    </fill>
    <fill>
      <patternFill patternType="solid">
        <fgColor indexed="23"/>
        <bgColor indexed="64"/>
      </patternFill>
    </fill>
    <fill>
      <patternFill patternType="solid">
        <fgColor indexed="10"/>
        <bgColor indexed="64"/>
      </patternFill>
    </fill>
    <fill>
      <patternFill patternType="solid">
        <fgColor indexed="43"/>
        <bgColor indexed="64"/>
      </patternFill>
    </fill>
    <fill>
      <patternFill patternType="solid">
        <fgColor theme="1" tint="0.34998626667073579"/>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bgColor indexed="64"/>
      </patternFill>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21">
    <border>
      <left/>
      <right/>
      <top/>
      <bottom/>
      <diagonal/>
    </border>
    <border>
      <left style="hair">
        <color indexed="22"/>
      </left>
      <right style="hair">
        <color indexed="22"/>
      </right>
      <top style="hair">
        <color indexed="22"/>
      </top>
      <bottom style="hair">
        <color indexed="22"/>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6" fillId="0" borderId="0"/>
    <xf numFmtId="9" fontId="16" fillId="0" borderId="0" applyFont="0" applyFill="0" applyBorder="0" applyAlignment="0" applyProtection="0"/>
  </cellStyleXfs>
  <cellXfs count="247">
    <xf numFmtId="0" fontId="0" fillId="0" borderId="0" xfId="0"/>
    <xf numFmtId="168" fontId="5" fillId="5" borderId="4" xfId="0" applyNumberFormat="1" applyFont="1" applyFill="1" applyBorder="1" applyAlignment="1" applyProtection="1">
      <alignment vertical="center"/>
      <protection hidden="1"/>
    </xf>
    <xf numFmtId="0" fontId="3" fillId="0" borderId="0" xfId="0" applyFont="1"/>
    <xf numFmtId="0" fontId="5" fillId="0" borderId="0" xfId="0" applyFont="1" applyAlignment="1" applyProtection="1">
      <alignment horizontal="center"/>
      <protection hidden="1"/>
    </xf>
    <xf numFmtId="0" fontId="7" fillId="0" borderId="0" xfId="0" applyFont="1" applyProtection="1">
      <protection hidden="1"/>
    </xf>
    <xf numFmtId="0" fontId="7" fillId="0" borderId="0" xfId="0" applyFont="1"/>
    <xf numFmtId="166" fontId="9" fillId="4" borderId="0" xfId="0" applyNumberFormat="1" applyFont="1" applyFill="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horizontal="right" vertical="center"/>
      <protection hidden="1"/>
    </xf>
    <xf numFmtId="0" fontId="10" fillId="0" borderId="0" xfId="0" applyFont="1" applyFill="1" applyBorder="1" applyAlignment="1" applyProtection="1">
      <alignment horizontal="right" vertical="center"/>
      <protection hidden="1"/>
    </xf>
    <xf numFmtId="167" fontId="7" fillId="0" borderId="0" xfId="0" applyNumberFormat="1" applyFont="1" applyAlignment="1" applyProtection="1">
      <alignment vertical="center"/>
      <protection hidden="1"/>
    </xf>
    <xf numFmtId="0" fontId="7" fillId="0" borderId="0" xfId="0" applyFont="1" applyAlignment="1" applyProtection="1">
      <alignment vertical="center"/>
      <protection hidden="1"/>
    </xf>
    <xf numFmtId="0" fontId="13" fillId="0" borderId="0" xfId="0" applyFont="1"/>
    <xf numFmtId="0" fontId="5" fillId="0" borderId="1" xfId="0" applyFont="1" applyFill="1" applyBorder="1" applyAlignment="1" applyProtection="1">
      <alignment vertical="center"/>
      <protection locked="0"/>
    </xf>
    <xf numFmtId="14" fontId="5" fillId="0" borderId="1" xfId="0" applyNumberFormat="1" applyFont="1" applyFill="1" applyBorder="1" applyAlignment="1" applyProtection="1">
      <alignment vertical="center"/>
      <protection hidden="1"/>
    </xf>
    <xf numFmtId="167" fontId="5" fillId="0" borderId="1" xfId="0" applyNumberFormat="1" applyFont="1" applyFill="1" applyBorder="1" applyAlignment="1" applyProtection="1">
      <alignment vertical="center"/>
      <protection hidden="1"/>
    </xf>
    <xf numFmtId="166" fontId="5" fillId="0" borderId="1" xfId="1" applyNumberFormat="1" applyFont="1" applyFill="1" applyBorder="1" applyAlignment="1" applyProtection="1">
      <alignment vertical="center"/>
      <protection hidden="1"/>
    </xf>
    <xf numFmtId="0" fontId="5" fillId="8" borderId="1" xfId="0" applyFont="1" applyFill="1" applyBorder="1" applyAlignment="1" applyProtection="1">
      <alignment vertical="center"/>
      <protection locked="0"/>
    </xf>
    <xf numFmtId="0" fontId="4" fillId="0" borderId="1" xfId="0" applyFont="1" applyFill="1" applyBorder="1" applyAlignment="1" applyProtection="1">
      <alignment horizontal="right" vertical="center"/>
      <protection hidden="1"/>
    </xf>
    <xf numFmtId="0" fontId="16" fillId="0" borderId="0" xfId="0" applyFont="1"/>
    <xf numFmtId="0" fontId="8" fillId="0" borderId="0"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7" fontId="7" fillId="0" borderId="5" xfId="0" applyNumberFormat="1" applyFont="1" applyBorder="1" applyAlignment="1" applyProtection="1">
      <alignment vertical="center"/>
      <protection hidden="1"/>
    </xf>
    <xf numFmtId="167" fontId="11" fillId="0" borderId="5" xfId="0" applyNumberFormat="1" applyFont="1" applyFill="1" applyBorder="1" applyAlignment="1" applyProtection="1">
      <alignment vertical="center"/>
      <protection hidden="1"/>
    </xf>
    <xf numFmtId="167" fontId="5" fillId="0" borderId="2" xfId="0" applyNumberFormat="1" applyFont="1" applyFill="1" applyBorder="1" applyAlignment="1" applyProtection="1">
      <alignment vertical="center"/>
      <protection hidden="1"/>
    </xf>
    <xf numFmtId="167" fontId="5" fillId="0" borderId="3" xfId="0" applyNumberFormat="1" applyFont="1" applyFill="1" applyBorder="1" applyAlignment="1" applyProtection="1">
      <alignment vertical="center"/>
      <protection hidden="1"/>
    </xf>
    <xf numFmtId="167" fontId="5" fillId="0" borderId="4" xfId="0" applyNumberFormat="1" applyFont="1" applyFill="1" applyBorder="1" applyAlignment="1" applyProtection="1">
      <alignment vertical="center"/>
      <protection hidden="1"/>
    </xf>
    <xf numFmtId="166" fontId="4" fillId="0" borderId="4" xfId="0" applyNumberFormat="1" applyFont="1" applyFill="1" applyBorder="1" applyAlignment="1" applyProtection="1">
      <alignment vertical="center"/>
      <protection hidden="1"/>
    </xf>
    <xf numFmtId="0" fontId="19" fillId="0" borderId="0" xfId="2" applyFont="1" applyProtection="1">
      <protection hidden="1"/>
    </xf>
    <xf numFmtId="0" fontId="19" fillId="0" borderId="0" xfId="2" applyFont="1" applyBorder="1" applyProtection="1">
      <protection hidden="1"/>
    </xf>
    <xf numFmtId="0" fontId="19" fillId="0" borderId="0" xfId="2" applyFont="1" applyBorder="1" applyAlignment="1" applyProtection="1">
      <alignment horizontal="center"/>
      <protection hidden="1"/>
    </xf>
    <xf numFmtId="0" fontId="22" fillId="0" borderId="0" xfId="2" applyFont="1" applyBorder="1" applyAlignment="1" applyProtection="1">
      <alignment vertical="center"/>
      <protection hidden="1"/>
    </xf>
    <xf numFmtId="0" fontId="22" fillId="0" borderId="0" xfId="2" applyFont="1" applyBorder="1" applyAlignment="1" applyProtection="1">
      <alignment horizontal="center" vertical="center"/>
      <protection hidden="1"/>
    </xf>
    <xf numFmtId="0" fontId="22" fillId="0" borderId="0" xfId="2" applyFont="1" applyAlignment="1" applyProtection="1">
      <alignment vertical="center"/>
      <protection hidden="1"/>
    </xf>
    <xf numFmtId="0" fontId="19" fillId="0" borderId="0" xfId="2" applyFont="1" applyBorder="1" applyAlignment="1" applyProtection="1">
      <alignment vertical="center"/>
      <protection hidden="1"/>
    </xf>
    <xf numFmtId="0" fontId="19" fillId="0" borderId="0" xfId="2" applyFont="1" applyBorder="1" applyAlignment="1" applyProtection="1">
      <alignment horizontal="center" vertical="center"/>
      <protection hidden="1"/>
    </xf>
    <xf numFmtId="0" fontId="19" fillId="0" borderId="0" xfId="2" applyFont="1" applyAlignment="1" applyProtection="1">
      <alignment vertical="center"/>
      <protection hidden="1"/>
    </xf>
    <xf numFmtId="2" fontId="19" fillId="0" borderId="0" xfId="2" applyNumberFormat="1" applyFont="1" applyBorder="1" applyProtection="1">
      <protection hidden="1"/>
    </xf>
    <xf numFmtId="0" fontId="20" fillId="0" borderId="0" xfId="2" applyFont="1" applyBorder="1" applyAlignment="1" applyProtection="1">
      <alignment horizontal="center"/>
      <protection hidden="1"/>
    </xf>
    <xf numFmtId="4" fontId="19" fillId="0" borderId="0" xfId="2" applyNumberFormat="1" applyFont="1" applyBorder="1" applyAlignment="1" applyProtection="1">
      <alignment horizontal="center"/>
      <protection hidden="1"/>
    </xf>
    <xf numFmtId="10" fontId="19" fillId="0" borderId="0" xfId="2" applyNumberFormat="1" applyFont="1" applyBorder="1" applyProtection="1">
      <protection hidden="1"/>
    </xf>
    <xf numFmtId="10" fontId="19" fillId="0" borderId="0" xfId="3" applyNumberFormat="1" applyFont="1" applyBorder="1" applyProtection="1">
      <protection hidden="1"/>
    </xf>
    <xf numFmtId="14" fontId="19" fillId="0" borderId="0" xfId="2" applyNumberFormat="1" applyFont="1" applyBorder="1" applyProtection="1">
      <protection hidden="1"/>
    </xf>
    <xf numFmtId="0" fontId="19" fillId="0" borderId="0" xfId="2" applyFont="1" applyBorder="1" applyAlignment="1" applyProtection="1">
      <alignment vertical="top" wrapText="1"/>
      <protection hidden="1"/>
    </xf>
    <xf numFmtId="0" fontId="19" fillId="0" borderId="0" xfId="2" applyFont="1" applyAlignment="1" applyProtection="1">
      <alignment wrapText="1"/>
      <protection hidden="1"/>
    </xf>
    <xf numFmtId="167" fontId="5" fillId="0" borderId="9" xfId="0" applyNumberFormat="1" applyFont="1" applyFill="1" applyBorder="1" applyAlignment="1" applyProtection="1">
      <alignment vertical="center"/>
      <protection hidden="1"/>
    </xf>
    <xf numFmtId="0" fontId="19" fillId="0" borderId="10" xfId="2" applyFont="1" applyBorder="1" applyAlignment="1" applyProtection="1">
      <alignment vertical="top" wrapText="1"/>
      <protection locked="0"/>
    </xf>
    <xf numFmtId="0" fontId="19" fillId="0" borderId="10" xfId="2" applyFont="1" applyBorder="1" applyAlignment="1" applyProtection="1">
      <alignment horizontal="left" vertical="center" wrapText="1" indent="1"/>
      <protection hidden="1"/>
    </xf>
    <xf numFmtId="167" fontId="19" fillId="0" borderId="10" xfId="2" applyNumberFormat="1" applyFont="1" applyBorder="1" applyAlignment="1" applyProtection="1">
      <alignment horizontal="left" vertical="center" wrapText="1" indent="1"/>
      <protection hidden="1"/>
    </xf>
    <xf numFmtId="0" fontId="19" fillId="0" borderId="10" xfId="2" applyFont="1" applyBorder="1" applyAlignment="1" applyProtection="1">
      <alignment horizontal="left" vertical="center" wrapText="1" indent="2"/>
      <protection hidden="1"/>
    </xf>
    <xf numFmtId="14" fontId="19" fillId="0" borderId="12" xfId="2" applyNumberFormat="1" applyFont="1" applyBorder="1" applyAlignment="1" applyProtection="1">
      <alignment horizontal="left" vertical="center" wrapText="1" indent="1"/>
      <protection hidden="1"/>
    </xf>
    <xf numFmtId="0" fontId="19" fillId="0" borderId="12" xfId="2" applyFont="1" applyBorder="1" applyAlignment="1" applyProtection="1">
      <alignment horizontal="left" vertical="center" wrapText="1" indent="1"/>
      <protection hidden="1"/>
    </xf>
    <xf numFmtId="0" fontId="19" fillId="0" borderId="7" xfId="2" applyFont="1" applyBorder="1" applyAlignment="1" applyProtection="1">
      <alignment horizontal="justify"/>
      <protection hidden="1"/>
    </xf>
    <xf numFmtId="0" fontId="19" fillId="0" borderId="7" xfId="2" applyFont="1" applyBorder="1" applyProtection="1">
      <protection hidden="1"/>
    </xf>
    <xf numFmtId="0" fontId="19" fillId="0" borderId="12" xfId="2" applyFont="1" applyBorder="1" applyProtection="1">
      <protection hidden="1"/>
    </xf>
    <xf numFmtId="0" fontId="19" fillId="0" borderId="6" xfId="2" applyFont="1" applyBorder="1" applyProtection="1">
      <protection hidden="1"/>
    </xf>
    <xf numFmtId="0" fontId="19" fillId="12" borderId="12" xfId="2" applyFont="1" applyFill="1" applyBorder="1" applyAlignment="1" applyProtection="1">
      <alignment horizontal="left" vertical="center" wrapText="1" indent="1"/>
      <protection hidden="1"/>
    </xf>
    <xf numFmtId="0" fontId="19" fillId="11" borderId="11" xfId="2" applyFont="1" applyFill="1" applyBorder="1" applyAlignment="1" applyProtection="1">
      <alignment horizontal="left" vertical="center" wrapText="1" indent="1"/>
      <protection hidden="1"/>
    </xf>
    <xf numFmtId="0" fontId="19" fillId="11" borderId="11" xfId="2" applyFont="1" applyFill="1" applyBorder="1" applyAlignment="1" applyProtection="1">
      <alignment horizontal="left" vertical="top" wrapText="1" indent="1"/>
      <protection hidden="1"/>
    </xf>
    <xf numFmtId="0" fontId="19" fillId="12" borderId="11" xfId="2" applyFont="1" applyFill="1" applyBorder="1" applyAlignment="1" applyProtection="1">
      <alignment horizontal="left" vertical="center" wrapText="1" indent="1"/>
      <protection hidden="1"/>
    </xf>
    <xf numFmtId="0" fontId="19" fillId="12" borderId="15" xfId="2" applyFont="1" applyFill="1" applyBorder="1" applyAlignment="1" applyProtection="1">
      <alignment horizontal="left" vertical="center" wrapText="1" indent="1"/>
      <protection hidden="1"/>
    </xf>
    <xf numFmtId="0" fontId="19" fillId="0" borderId="11" xfId="2" applyFont="1" applyBorder="1" applyAlignment="1" applyProtection="1">
      <alignment horizontal="left" vertical="center" wrapText="1" indent="6"/>
      <protection locked="0"/>
    </xf>
    <xf numFmtId="0" fontId="19" fillId="0" borderId="15" xfId="2" applyFont="1" applyBorder="1" applyAlignment="1" applyProtection="1">
      <alignment horizontal="left" vertical="center" wrapText="1" indent="1"/>
      <protection hidden="1"/>
    </xf>
    <xf numFmtId="0" fontId="19" fillId="0" borderId="14" xfId="2" applyFont="1" applyBorder="1" applyAlignment="1" applyProtection="1">
      <alignment horizontal="left" vertical="center" wrapText="1" indent="1"/>
      <protection hidden="1"/>
    </xf>
    <xf numFmtId="0" fontId="19" fillId="0" borderId="11" xfId="2" applyFont="1" applyBorder="1" applyAlignment="1" applyProtection="1">
      <alignment horizontal="left" vertical="center" wrapText="1" indent="1"/>
      <protection hidden="1"/>
    </xf>
    <xf numFmtId="167" fontId="19" fillId="0" borderId="11" xfId="2" applyNumberFormat="1" applyFont="1" applyBorder="1" applyAlignment="1" applyProtection="1">
      <alignment horizontal="left" vertical="center" wrapText="1" indent="1"/>
      <protection hidden="1"/>
    </xf>
    <xf numFmtId="1" fontId="19" fillId="0" borderId="11" xfId="2" applyNumberFormat="1" applyFont="1" applyBorder="1" applyAlignment="1" applyProtection="1">
      <alignment horizontal="left" vertical="center" wrapText="1" indent="1"/>
      <protection hidden="1"/>
    </xf>
    <xf numFmtId="166" fontId="19" fillId="0" borderId="16" xfId="3" applyNumberFormat="1" applyFont="1" applyBorder="1" applyAlignment="1" applyProtection="1">
      <alignment horizontal="left" vertical="center" wrapText="1" indent="1"/>
      <protection hidden="1"/>
    </xf>
    <xf numFmtId="166" fontId="19" fillId="0" borderId="17" xfId="3" applyNumberFormat="1" applyFont="1" applyBorder="1" applyAlignment="1" applyProtection="1">
      <alignment horizontal="left" vertical="center" wrapText="1" indent="2"/>
      <protection hidden="1"/>
    </xf>
    <xf numFmtId="0" fontId="19" fillId="12" borderId="11" xfId="2" applyFont="1" applyFill="1" applyBorder="1" applyAlignment="1" applyProtection="1">
      <alignment horizontal="left" vertical="justify" wrapText="1" indent="1"/>
      <protection hidden="1"/>
    </xf>
    <xf numFmtId="0" fontId="19" fillId="12" borderId="18" xfId="2" applyFont="1" applyFill="1" applyBorder="1" applyAlignment="1" applyProtection="1">
      <alignment horizontal="left" vertical="center" wrapText="1" indent="1"/>
      <protection hidden="1"/>
    </xf>
    <xf numFmtId="0" fontId="19" fillId="12" borderId="20" xfId="2" applyFont="1" applyFill="1" applyBorder="1" applyAlignment="1" applyProtection="1">
      <alignment horizontal="left" vertical="center" wrapText="1" indent="1"/>
      <protection hidden="1"/>
    </xf>
    <xf numFmtId="0" fontId="19" fillId="0" borderId="16" xfId="2" applyFont="1" applyBorder="1" applyAlignment="1" applyProtection="1">
      <alignment horizontal="left" vertical="center" wrapText="1" indent="1"/>
      <protection hidden="1"/>
    </xf>
    <xf numFmtId="0" fontId="19" fillId="12" borderId="18" xfId="2" applyFont="1" applyFill="1" applyBorder="1" applyAlignment="1" applyProtection="1">
      <alignment vertical="top" wrapText="1"/>
      <protection hidden="1"/>
    </xf>
    <xf numFmtId="0" fontId="19" fillId="12" borderId="12" xfId="2" applyFont="1" applyFill="1" applyBorder="1" applyAlignment="1" applyProtection="1">
      <alignment vertical="top" wrapText="1"/>
      <protection hidden="1"/>
    </xf>
    <xf numFmtId="0" fontId="19" fillId="0" borderId="8" xfId="2" applyFont="1" applyFill="1" applyBorder="1" applyAlignment="1" applyProtection="1">
      <alignment vertical="center" wrapText="1"/>
      <protection hidden="1"/>
    </xf>
    <xf numFmtId="165" fontId="5" fillId="0" borderId="2" xfId="0" applyNumberFormat="1" applyFont="1" applyFill="1" applyBorder="1" applyAlignment="1" applyProtection="1">
      <alignment vertical="center"/>
      <protection hidden="1"/>
    </xf>
    <xf numFmtId="0" fontId="9" fillId="4" borderId="0" xfId="0" applyFont="1" applyFill="1" applyAlignment="1" applyProtection="1">
      <alignment vertical="center" textRotation="90"/>
      <protection hidden="1"/>
    </xf>
    <xf numFmtId="0" fontId="24" fillId="4" borderId="0" xfId="0" applyFont="1" applyFill="1" applyAlignment="1" applyProtection="1">
      <alignment vertical="center"/>
      <protection hidden="1"/>
    </xf>
    <xf numFmtId="0" fontId="25" fillId="3" borderId="0" xfId="0" quotePrefix="1" applyFont="1" applyFill="1" applyBorder="1" applyAlignment="1" applyProtection="1">
      <alignment horizontal="left" vertical="center" wrapText="1"/>
      <protection hidden="1"/>
    </xf>
    <xf numFmtId="0" fontId="25" fillId="4" borderId="0" xfId="0" quotePrefix="1" applyFont="1" applyFill="1" applyBorder="1" applyAlignment="1" applyProtection="1">
      <alignment horizontal="left" vertical="center" wrapText="1"/>
      <protection hidden="1"/>
    </xf>
    <xf numFmtId="0" fontId="25" fillId="2" borderId="0" xfId="0" quotePrefix="1" applyFont="1" applyFill="1" applyBorder="1" applyAlignment="1" applyProtection="1">
      <alignment horizontal="left" vertical="center" wrapText="1"/>
      <protection hidden="1"/>
    </xf>
    <xf numFmtId="0" fontId="16" fillId="4" borderId="0" xfId="0" applyFont="1" applyFill="1" applyAlignment="1">
      <alignment vertical="center"/>
    </xf>
    <xf numFmtId="0" fontId="25" fillId="2" borderId="0" xfId="0" applyFont="1" applyFill="1" applyBorder="1" applyAlignment="1" applyProtection="1">
      <alignment vertical="center" wrapText="1"/>
      <protection hidden="1"/>
    </xf>
    <xf numFmtId="0" fontId="25" fillId="4" borderId="0" xfId="0" applyFont="1" applyFill="1" applyBorder="1" applyAlignment="1" applyProtection="1">
      <alignment vertical="center" wrapText="1"/>
      <protection hidden="1"/>
    </xf>
    <xf numFmtId="0" fontId="25" fillId="3" borderId="0" xfId="0" applyFont="1" applyFill="1" applyBorder="1" applyAlignment="1" applyProtection="1">
      <alignment vertical="center" wrapText="1"/>
      <protection hidden="1"/>
    </xf>
    <xf numFmtId="0" fontId="16" fillId="0" borderId="1" xfId="0" applyFont="1" applyFill="1" applyBorder="1" applyAlignment="1" applyProtection="1">
      <alignment vertical="center"/>
      <protection hidden="1"/>
    </xf>
    <xf numFmtId="0" fontId="16" fillId="4" borderId="0" xfId="0" applyFont="1" applyFill="1" applyAlignment="1" applyProtection="1">
      <alignment vertical="center"/>
      <protection hidden="1"/>
    </xf>
    <xf numFmtId="167" fontId="16" fillId="0" borderId="0" xfId="0" applyNumberFormat="1" applyFont="1" applyFill="1"/>
    <xf numFmtId="0" fontId="16" fillId="0" borderId="0" xfId="0" applyFont="1" applyFill="1"/>
    <xf numFmtId="167" fontId="16" fillId="0" borderId="0" xfId="0" applyNumberFormat="1" applyFont="1"/>
    <xf numFmtId="0" fontId="25" fillId="3" borderId="0" xfId="0" applyFont="1" applyFill="1" applyBorder="1" applyAlignment="1" applyProtection="1">
      <alignment horizontal="left" vertical="center" wrapText="1"/>
      <protection hidden="1"/>
    </xf>
    <xf numFmtId="0" fontId="25" fillId="13" borderId="0" xfId="0" applyFont="1" applyFill="1" applyBorder="1" applyAlignment="1" applyProtection="1">
      <alignment vertical="center" wrapText="1"/>
      <protection hidden="1"/>
    </xf>
    <xf numFmtId="0" fontId="25" fillId="13" borderId="0" xfId="0" quotePrefix="1" applyFont="1" applyFill="1" applyBorder="1" applyAlignment="1" applyProtection="1">
      <alignment horizontal="left" vertical="center" wrapText="1"/>
      <protection hidden="1"/>
    </xf>
    <xf numFmtId="0" fontId="25" fillId="4" borderId="0" xfId="0" applyFont="1" applyFill="1" applyBorder="1" applyAlignment="1" applyProtection="1">
      <alignment horizontal="left" vertical="center" wrapText="1"/>
      <protection hidden="1"/>
    </xf>
    <xf numFmtId="0" fontId="16" fillId="4" borderId="0" xfId="0" applyFont="1" applyFill="1"/>
    <xf numFmtId="0" fontId="13" fillId="0" borderId="0" xfId="0" applyFont="1" applyAlignment="1" applyProtection="1">
      <alignment vertical="center"/>
      <protection hidden="1"/>
    </xf>
    <xf numFmtId="0" fontId="25" fillId="4" borderId="0" xfId="0" applyFont="1" applyFill="1" applyAlignment="1" applyProtection="1">
      <alignment vertical="center" textRotation="90"/>
      <protection hidden="1"/>
    </xf>
    <xf numFmtId="0" fontId="13" fillId="13" borderId="0" xfId="0" applyFont="1" applyFill="1" applyAlignment="1" applyProtection="1">
      <alignment vertical="center"/>
      <protection hidden="1"/>
    </xf>
    <xf numFmtId="0" fontId="16" fillId="13" borderId="0" xfId="0" applyFont="1" applyFill="1"/>
    <xf numFmtId="0" fontId="7" fillId="13" borderId="0" xfId="0" applyFont="1" applyFill="1" applyAlignment="1" applyProtection="1">
      <alignment vertical="center" wrapText="1"/>
      <protection hidden="1"/>
    </xf>
    <xf numFmtId="0" fontId="3" fillId="13" borderId="0" xfId="0" applyFont="1" applyFill="1"/>
    <xf numFmtId="0" fontId="16" fillId="7" borderId="0" xfId="0" applyFont="1" applyFill="1"/>
    <xf numFmtId="0" fontId="13" fillId="7" borderId="0" xfId="0" applyFont="1" applyFill="1" applyAlignment="1" applyProtection="1">
      <alignment vertical="center"/>
      <protection hidden="1"/>
    </xf>
    <xf numFmtId="0" fontId="3" fillId="7" borderId="0" xfId="0" applyFont="1" applyFill="1"/>
    <xf numFmtId="167" fontId="5" fillId="15" borderId="1" xfId="0" applyNumberFormat="1" applyFont="1" applyFill="1" applyBorder="1" applyAlignment="1" applyProtection="1">
      <alignment vertical="center"/>
      <protection locked="0"/>
    </xf>
    <xf numFmtId="0" fontId="5" fillId="15" borderId="1" xfId="0" applyFont="1" applyFill="1" applyBorder="1" applyAlignment="1" applyProtection="1">
      <alignment vertical="center"/>
      <protection locked="0"/>
    </xf>
    <xf numFmtId="0" fontId="27" fillId="7" borderId="0" xfId="0" applyFont="1" applyFill="1" applyAlignment="1">
      <alignment vertical="center" textRotation="255"/>
    </xf>
    <xf numFmtId="0" fontId="27" fillId="13" borderId="0" xfId="0" applyFont="1" applyFill="1" applyAlignment="1">
      <alignment vertical="center" textRotation="255"/>
    </xf>
    <xf numFmtId="0" fontId="0" fillId="0" borderId="0" xfId="0" applyProtection="1">
      <protection locked="0"/>
    </xf>
    <xf numFmtId="0" fontId="16" fillId="0" borderId="0" xfId="0" applyFont="1" applyProtection="1">
      <protection locked="0"/>
    </xf>
    <xf numFmtId="0" fontId="2" fillId="0" borderId="0" xfId="0" applyFont="1" applyFill="1" applyBorder="1" applyAlignment="1" applyProtection="1">
      <alignment vertical="center"/>
      <protection locked="0"/>
    </xf>
    <xf numFmtId="6" fontId="16" fillId="0" borderId="0" xfId="0" applyNumberFormat="1" applyFont="1" applyProtection="1">
      <protection locked="0"/>
    </xf>
    <xf numFmtId="0" fontId="0" fillId="8" borderId="0" xfId="0" applyFill="1" applyProtection="1">
      <protection locked="0"/>
    </xf>
    <xf numFmtId="164" fontId="0" fillId="0" borderId="0" xfId="0" applyNumberFormat="1" applyProtection="1">
      <protection locked="0"/>
    </xf>
    <xf numFmtId="0" fontId="16" fillId="0" borderId="0" xfId="0" applyFont="1" applyAlignment="1" applyProtection="1">
      <alignment horizontal="right"/>
      <protection locked="0"/>
    </xf>
    <xf numFmtId="0" fontId="6" fillId="6" borderId="0" xfId="0" applyFont="1" applyFill="1" applyBorder="1" applyAlignment="1" applyProtection="1">
      <alignment horizontal="center" vertical="center" wrapText="1"/>
      <protection locked="0"/>
    </xf>
    <xf numFmtId="0" fontId="6" fillId="6" borderId="0" xfId="0" applyFont="1" applyFill="1" applyBorder="1" applyAlignment="1" applyProtection="1">
      <alignment horizontal="right" vertical="center"/>
      <protection locked="0"/>
    </xf>
    <xf numFmtId="0" fontId="6" fillId="6" borderId="0" xfId="0" applyFont="1" applyFill="1" applyBorder="1" applyAlignment="1" applyProtection="1">
      <alignment horizontal="right" vertical="center" wrapText="1"/>
      <protection locked="0"/>
    </xf>
    <xf numFmtId="0" fontId="14" fillId="7" borderId="0" xfId="0" applyFont="1" applyFill="1" applyBorder="1" applyAlignment="1" applyProtection="1">
      <alignment horizontal="left" vertical="center"/>
      <protection locked="0"/>
    </xf>
    <xf numFmtId="0" fontId="0" fillId="0" borderId="0" xfId="0" applyBorder="1" applyAlignment="1" applyProtection="1">
      <alignment vertical="center"/>
      <protection locked="0"/>
    </xf>
    <xf numFmtId="0" fontId="15" fillId="7" borderId="0" xfId="0" applyFont="1" applyFill="1" applyBorder="1" applyProtection="1">
      <protection locked="0"/>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0" fillId="0" borderId="0" xfId="0" applyBorder="1" applyProtection="1">
      <protection locked="0"/>
    </xf>
    <xf numFmtId="0" fontId="16" fillId="7" borderId="0" xfId="0" applyFont="1" applyFill="1" applyAlignment="1" applyProtection="1">
      <alignment horizontal="right"/>
      <protection locked="0"/>
    </xf>
    <xf numFmtId="0" fontId="16" fillId="7" borderId="0" xfId="0" applyFont="1" applyFill="1" applyAlignment="1" applyProtection="1">
      <alignment horizontal="center"/>
      <protection locked="0"/>
    </xf>
    <xf numFmtId="0" fontId="16" fillId="7" borderId="0" xfId="0" applyFont="1" applyFill="1" applyProtection="1">
      <protection locked="0"/>
    </xf>
    <xf numFmtId="0" fontId="16" fillId="0" borderId="0" xfId="0" applyFont="1" applyAlignment="1" applyProtection="1">
      <alignment horizontal="center"/>
      <protection locked="0"/>
    </xf>
    <xf numFmtId="14" fontId="16" fillId="9" borderId="5" xfId="0" applyNumberFormat="1" applyFont="1" applyFill="1" applyBorder="1" applyAlignment="1" applyProtection="1">
      <alignment horizontal="right" vertical="center"/>
      <protection locked="0"/>
    </xf>
    <xf numFmtId="0" fontId="16" fillId="0" borderId="5" xfId="0" applyFont="1" applyBorder="1" applyAlignment="1" applyProtection="1">
      <alignment horizontal="right" vertical="center"/>
      <protection locked="0"/>
    </xf>
    <xf numFmtId="0" fontId="18" fillId="14" borderId="0" xfId="0" applyFont="1" applyFill="1" applyProtection="1">
      <protection locked="0"/>
    </xf>
    <xf numFmtId="0" fontId="16" fillId="14" borderId="0" xfId="0" applyFont="1" applyFill="1" applyProtection="1">
      <protection locked="0"/>
    </xf>
    <xf numFmtId="167" fontId="16" fillId="0" borderId="5" xfId="0" applyNumberFormat="1" applyFont="1" applyBorder="1" applyAlignment="1" applyProtection="1">
      <alignment horizontal="right" vertical="center"/>
      <protection locked="0"/>
    </xf>
    <xf numFmtId="166" fontId="16" fillId="0" borderId="5" xfId="1" applyNumberFormat="1" applyFont="1" applyBorder="1" applyAlignment="1" applyProtection="1">
      <alignment horizontal="right" vertical="center"/>
      <protection locked="0"/>
    </xf>
    <xf numFmtId="0" fontId="16" fillId="0" borderId="0" xfId="0" applyFont="1" applyFill="1" applyAlignment="1" applyProtection="1">
      <alignment horizontal="right"/>
      <protection locked="0"/>
    </xf>
    <xf numFmtId="0" fontId="16" fillId="0" borderId="0" xfId="0" applyFont="1" applyFill="1" applyProtection="1">
      <protection locked="0"/>
    </xf>
    <xf numFmtId="0" fontId="17"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166" fontId="16" fillId="9" borderId="5" xfId="1" applyNumberFormat="1" applyFont="1" applyFill="1" applyBorder="1" applyAlignment="1" applyProtection="1">
      <alignment horizontal="right" vertical="center"/>
      <protection locked="0"/>
    </xf>
    <xf numFmtId="0" fontId="13" fillId="0" borderId="0" xfId="0" applyFont="1" applyAlignment="1" applyProtection="1">
      <alignment vertical="center"/>
      <protection locked="0"/>
    </xf>
    <xf numFmtId="0" fontId="1" fillId="0" borderId="0" xfId="0" applyFont="1" applyProtection="1">
      <protection locked="0"/>
    </xf>
    <xf numFmtId="0" fontId="25" fillId="16" borderId="0" xfId="0" applyFont="1" applyFill="1" applyBorder="1" applyAlignment="1" applyProtection="1">
      <alignment vertical="center" wrapText="1"/>
      <protection hidden="1"/>
    </xf>
    <xf numFmtId="14" fontId="0" fillId="8" borderId="0" xfId="0" applyNumberFormat="1" applyFill="1" applyProtection="1">
      <protection locked="0"/>
    </xf>
    <xf numFmtId="10" fontId="0" fillId="8" borderId="0" xfId="0" applyNumberFormat="1" applyFill="1" applyProtection="1">
      <protection locked="0"/>
    </xf>
    <xf numFmtId="0" fontId="12" fillId="8" borderId="0" xfId="0" applyFont="1" applyFill="1" applyBorder="1" applyAlignment="1" applyProtection="1">
      <alignment horizontal="center" vertical="center"/>
      <protection locked="0"/>
    </xf>
    <xf numFmtId="0" fontId="12" fillId="8" borderId="0" xfId="0" applyFont="1" applyFill="1" applyBorder="1" applyAlignment="1" applyProtection="1">
      <alignment horizontal="right" vertical="center"/>
      <protection locked="0"/>
    </xf>
    <xf numFmtId="167" fontId="12" fillId="8" borderId="0" xfId="0" applyNumberFormat="1" applyFont="1" applyFill="1" applyBorder="1" applyAlignment="1" applyProtection="1">
      <alignment horizontal="right" vertical="center"/>
      <protection locked="0"/>
    </xf>
    <xf numFmtId="166" fontId="12" fillId="8" borderId="0" xfId="1" applyNumberFormat="1" applyFont="1" applyFill="1" applyBorder="1" applyAlignment="1" applyProtection="1">
      <alignment horizontal="right" vertical="center"/>
      <protection locked="0"/>
    </xf>
    <xf numFmtId="8" fontId="12" fillId="8" borderId="0" xfId="0" applyNumberFormat="1" applyFont="1" applyFill="1" applyBorder="1" applyAlignment="1" applyProtection="1">
      <alignment horizontal="right" vertical="center"/>
      <protection locked="0"/>
    </xf>
    <xf numFmtId="1" fontId="12" fillId="8" borderId="0" xfId="0" applyNumberFormat="1" applyFont="1" applyFill="1" applyBorder="1" applyAlignment="1" applyProtection="1">
      <alignment horizontal="right" vertical="center"/>
      <protection locked="0"/>
    </xf>
    <xf numFmtId="0" fontId="0" fillId="8" borderId="0" xfId="0" applyFill="1" applyBorder="1" applyAlignment="1" applyProtection="1">
      <alignment horizontal="center"/>
      <protection locked="0"/>
    </xf>
    <xf numFmtId="0" fontId="0" fillId="8" borderId="0" xfId="0" applyFill="1" applyBorder="1" applyAlignment="1" applyProtection="1">
      <alignment horizontal="right"/>
      <protection locked="0"/>
    </xf>
    <xf numFmtId="0" fontId="1" fillId="8" borderId="0" xfId="0" applyFont="1" applyFill="1" applyAlignment="1" applyProtection="1">
      <alignment horizontal="right"/>
      <protection locked="0"/>
    </xf>
    <xf numFmtId="167" fontId="12" fillId="8" borderId="0" xfId="1" applyNumberFormat="1" applyFont="1" applyFill="1" applyBorder="1" applyAlignment="1" applyProtection="1">
      <alignment horizontal="right" vertical="center"/>
      <protection locked="0"/>
    </xf>
    <xf numFmtId="0" fontId="28" fillId="7" borderId="0" xfId="0" applyFont="1" applyFill="1" applyAlignment="1">
      <alignment horizontal="center" vertical="center" textRotation="255"/>
    </xf>
    <xf numFmtId="0" fontId="25" fillId="4" borderId="0" xfId="0" applyFont="1" applyFill="1" applyAlignment="1" applyProtection="1">
      <alignment horizontal="center" vertical="center" textRotation="90"/>
      <protection hidden="1"/>
    </xf>
    <xf numFmtId="0" fontId="26" fillId="14" borderId="0" xfId="0" applyFont="1" applyFill="1" applyAlignment="1" applyProtection="1">
      <alignment horizontal="center" vertical="center" wrapText="1"/>
      <protection hidden="1"/>
    </xf>
    <xf numFmtId="0" fontId="15" fillId="13" borderId="0" xfId="0" applyFont="1" applyFill="1" applyAlignment="1" applyProtection="1">
      <alignment horizontal="center" vertical="center" textRotation="90" wrapText="1"/>
      <protection hidden="1"/>
    </xf>
    <xf numFmtId="0" fontId="19" fillId="0" borderId="6" xfId="2" applyFont="1" applyBorder="1" applyAlignment="1" applyProtection="1">
      <alignment horizontal="center" wrapText="1"/>
      <protection hidden="1"/>
    </xf>
    <xf numFmtId="0" fontId="19" fillId="0" borderId="7" xfId="2" applyFont="1" applyBorder="1" applyAlignment="1" applyProtection="1">
      <alignment horizontal="center" wrapText="1"/>
      <protection hidden="1"/>
    </xf>
    <xf numFmtId="0" fontId="19" fillId="0" borderId="8" xfId="2" applyFont="1" applyBorder="1" applyAlignment="1" applyProtection="1">
      <alignment horizontal="center" wrapText="1"/>
      <protection hidden="1"/>
    </xf>
    <xf numFmtId="0" fontId="21" fillId="0" borderId="13" xfId="2" applyFont="1" applyBorder="1" applyAlignment="1" applyProtection="1">
      <alignment horizontal="left" vertical="center" wrapText="1" indent="1"/>
      <protection hidden="1"/>
    </xf>
    <xf numFmtId="0" fontId="22" fillId="10" borderId="6" xfId="2" applyFont="1" applyFill="1" applyBorder="1" applyAlignment="1" applyProtection="1">
      <alignment horizontal="left" vertical="center" wrapText="1" indent="2"/>
      <protection hidden="1"/>
    </xf>
    <xf numFmtId="0" fontId="22" fillId="10" borderId="7" xfId="2" applyFont="1" applyFill="1" applyBorder="1" applyAlignment="1" applyProtection="1">
      <alignment horizontal="left" vertical="center" wrapText="1" indent="2"/>
      <protection hidden="1"/>
    </xf>
    <xf numFmtId="0" fontId="22" fillId="10" borderId="8" xfId="2" applyFont="1" applyFill="1" applyBorder="1" applyAlignment="1" applyProtection="1">
      <alignment horizontal="left" vertical="center" wrapText="1" indent="2"/>
      <protection hidden="1"/>
    </xf>
    <xf numFmtId="0" fontId="19" fillId="0" borderId="6" xfId="2" applyFont="1" applyBorder="1" applyAlignment="1" applyProtection="1">
      <alignment horizontal="left" vertical="center" wrapText="1" indent="1"/>
      <protection hidden="1"/>
    </xf>
    <xf numFmtId="0" fontId="19" fillId="0" borderId="7" xfId="2" applyFont="1" applyBorder="1" applyAlignment="1" applyProtection="1">
      <alignment horizontal="left" vertical="center" wrapText="1" indent="1"/>
      <protection hidden="1"/>
    </xf>
    <xf numFmtId="0" fontId="19" fillId="0" borderId="8" xfId="2" applyFont="1" applyBorder="1" applyAlignment="1" applyProtection="1">
      <alignment horizontal="left" vertical="center" wrapText="1" indent="1"/>
      <protection hidden="1"/>
    </xf>
    <xf numFmtId="0" fontId="19" fillId="0" borderId="6" xfId="2" applyFont="1" applyBorder="1" applyAlignment="1" applyProtection="1">
      <alignment horizontal="left" vertical="top" wrapText="1" indent="1"/>
      <protection hidden="1"/>
    </xf>
    <xf numFmtId="0" fontId="19" fillId="0" borderId="7" xfId="2" applyFont="1" applyBorder="1" applyAlignment="1" applyProtection="1">
      <alignment horizontal="left" vertical="top" wrapText="1" indent="1"/>
      <protection hidden="1"/>
    </xf>
    <xf numFmtId="0" fontId="19" fillId="0" borderId="8" xfId="2" applyFont="1" applyBorder="1" applyAlignment="1" applyProtection="1">
      <alignment horizontal="left" vertical="top" wrapText="1" indent="1"/>
      <protection hidden="1"/>
    </xf>
    <xf numFmtId="0" fontId="19" fillId="0" borderId="6" xfId="2" applyFont="1" applyBorder="1" applyAlignment="1" applyProtection="1">
      <alignment horizontal="left" vertical="center" wrapText="1"/>
      <protection hidden="1"/>
    </xf>
    <xf numFmtId="0" fontId="19" fillId="0" borderId="7" xfId="2" applyFont="1" applyBorder="1" applyAlignment="1" applyProtection="1">
      <alignment horizontal="left" vertical="center" wrapText="1"/>
      <protection hidden="1"/>
    </xf>
    <xf numFmtId="0" fontId="19" fillId="0" borderId="8" xfId="2" applyFont="1" applyBorder="1" applyAlignment="1" applyProtection="1">
      <alignment horizontal="left" vertical="center" wrapText="1"/>
      <protection hidden="1"/>
    </xf>
    <xf numFmtId="0" fontId="19" fillId="0" borderId="15" xfId="2" applyFont="1" applyBorder="1" applyAlignment="1" applyProtection="1">
      <alignment horizontal="left" vertical="top" wrapText="1" indent="1"/>
      <protection hidden="1"/>
    </xf>
    <xf numFmtId="0" fontId="19" fillId="0" borderId="14" xfId="2" applyFont="1" applyBorder="1" applyAlignment="1" applyProtection="1">
      <alignment horizontal="left" vertical="top" wrapText="1" indent="1"/>
      <protection hidden="1"/>
    </xf>
    <xf numFmtId="0" fontId="19" fillId="0" borderId="16" xfId="2" applyFont="1" applyBorder="1" applyAlignment="1" applyProtection="1">
      <alignment horizontal="left" vertical="center" wrapText="1" indent="1" readingOrder="1"/>
      <protection hidden="1"/>
    </xf>
    <xf numFmtId="0" fontId="19" fillId="0" borderId="17" xfId="2" applyFont="1" applyBorder="1" applyAlignment="1" applyProtection="1">
      <alignment horizontal="left" vertical="center" wrapText="1" indent="1" readingOrder="1"/>
      <protection hidden="1"/>
    </xf>
    <xf numFmtId="0" fontId="19" fillId="0" borderId="12" xfId="2" applyFont="1" applyBorder="1" applyAlignment="1" applyProtection="1">
      <alignment horizontal="left" vertical="center" wrapText="1" indent="1"/>
      <protection hidden="1"/>
    </xf>
    <xf numFmtId="0" fontId="19" fillId="12" borderId="18" xfId="2" applyFont="1" applyFill="1" applyBorder="1" applyAlignment="1" applyProtection="1">
      <alignment horizontal="left" vertical="top" wrapText="1" indent="1"/>
      <protection hidden="1"/>
    </xf>
    <xf numFmtId="0" fontId="19" fillId="12" borderId="19" xfId="2" applyFont="1" applyFill="1" applyBorder="1" applyAlignment="1" applyProtection="1">
      <alignment horizontal="left" vertical="top" wrapText="1" indent="1"/>
      <protection hidden="1"/>
    </xf>
    <xf numFmtId="0" fontId="19" fillId="12" borderId="20" xfId="2" applyFont="1" applyFill="1" applyBorder="1" applyAlignment="1" applyProtection="1">
      <alignment horizontal="left" vertical="top" wrapText="1" indent="1"/>
      <protection hidden="1"/>
    </xf>
    <xf numFmtId="0" fontId="19" fillId="0" borderId="16" xfId="2" applyFont="1" applyBorder="1" applyAlignment="1" applyProtection="1">
      <alignment horizontal="left" vertical="center" wrapText="1" indent="1"/>
      <protection hidden="1"/>
    </xf>
    <xf numFmtId="0" fontId="19" fillId="0" borderId="17" xfId="2" applyFont="1" applyBorder="1" applyAlignment="1" applyProtection="1">
      <alignment horizontal="left" vertical="center" wrapText="1" indent="1"/>
      <protection hidden="1"/>
    </xf>
    <xf numFmtId="0" fontId="19" fillId="0" borderId="11" xfId="2" applyFont="1" applyBorder="1" applyAlignment="1" applyProtection="1">
      <alignment horizontal="left" vertical="center" wrapText="1" indent="1"/>
      <protection hidden="1"/>
    </xf>
    <xf numFmtId="0" fontId="19" fillId="0" borderId="10" xfId="2" applyFont="1" applyBorder="1" applyAlignment="1" applyProtection="1">
      <alignment horizontal="left" vertical="center" wrapText="1" indent="1"/>
      <protection hidden="1"/>
    </xf>
    <xf numFmtId="0" fontId="19" fillId="0" borderId="11" xfId="2" quotePrefix="1" applyFont="1" applyFill="1" applyBorder="1" applyAlignment="1" applyProtection="1">
      <alignment horizontal="left" vertical="center" wrapText="1" indent="1"/>
      <protection hidden="1"/>
    </xf>
    <xf numFmtId="0" fontId="19" fillId="0" borderId="10" xfId="2" applyFont="1" applyFill="1" applyBorder="1" applyAlignment="1" applyProtection="1">
      <alignment horizontal="left" vertical="center" wrapText="1" indent="1"/>
      <protection hidden="1"/>
    </xf>
    <xf numFmtId="0" fontId="22" fillId="10" borderId="6" xfId="2" applyFont="1" applyFill="1" applyBorder="1" applyAlignment="1" applyProtection="1">
      <alignment horizontal="left" vertical="center" wrapText="1" indent="1"/>
      <protection hidden="1"/>
    </xf>
    <xf numFmtId="0" fontId="22" fillId="10" borderId="7" xfId="2" applyFont="1" applyFill="1" applyBorder="1" applyAlignment="1" applyProtection="1">
      <alignment horizontal="left" vertical="center" wrapText="1" indent="1"/>
      <protection hidden="1"/>
    </xf>
    <xf numFmtId="0" fontId="22" fillId="10" borderId="8" xfId="2" applyFont="1" applyFill="1" applyBorder="1" applyAlignment="1" applyProtection="1">
      <alignment horizontal="left" vertical="center" wrapText="1" indent="1"/>
      <protection hidden="1"/>
    </xf>
    <xf numFmtId="0" fontId="19" fillId="0" borderId="11" xfId="2" applyFont="1" applyBorder="1" applyAlignment="1" applyProtection="1">
      <alignment horizontal="left" vertical="top" wrapText="1" indent="1"/>
      <protection hidden="1"/>
    </xf>
    <xf numFmtId="0" fontId="19" fillId="0" borderId="0" xfId="2" applyFont="1" applyBorder="1" applyAlignment="1" applyProtection="1">
      <alignment horizontal="left" vertical="top" wrapText="1" indent="1"/>
      <protection hidden="1"/>
    </xf>
    <xf numFmtId="0" fontId="19" fillId="0" borderId="10" xfId="2" applyFont="1" applyBorder="1" applyAlignment="1" applyProtection="1">
      <alignment horizontal="left" vertical="top" wrapText="1" indent="1"/>
      <protection hidden="1"/>
    </xf>
    <xf numFmtId="0" fontId="22" fillId="10" borderId="16" xfId="2" applyFont="1" applyFill="1" applyBorder="1" applyAlignment="1" applyProtection="1">
      <alignment horizontal="left" vertical="center" wrapText="1" indent="1"/>
      <protection hidden="1"/>
    </xf>
    <xf numFmtId="0" fontId="22" fillId="10" borderId="12" xfId="2" applyFont="1" applyFill="1" applyBorder="1" applyAlignment="1" applyProtection="1">
      <alignment horizontal="left" vertical="center" wrapText="1" indent="1"/>
      <protection hidden="1"/>
    </xf>
    <xf numFmtId="0" fontId="22" fillId="10" borderId="17" xfId="2" applyFont="1" applyFill="1" applyBorder="1" applyAlignment="1" applyProtection="1">
      <alignment horizontal="left" vertical="center" wrapText="1" indent="1"/>
      <protection hidden="1"/>
    </xf>
    <xf numFmtId="0" fontId="19" fillId="0" borderId="15" xfId="2" applyFont="1" applyBorder="1" applyAlignment="1" applyProtection="1">
      <alignment horizontal="left" vertical="center" wrapText="1" indent="1"/>
      <protection hidden="1"/>
    </xf>
    <xf numFmtId="0" fontId="19" fillId="0" borderId="14" xfId="2" applyFont="1" applyBorder="1" applyAlignment="1" applyProtection="1">
      <alignment horizontal="left" vertical="center" wrapText="1" indent="1"/>
      <protection hidden="1"/>
    </xf>
    <xf numFmtId="167" fontId="19" fillId="0" borderId="11" xfId="2" applyNumberFormat="1" applyFont="1" applyBorder="1" applyAlignment="1" applyProtection="1">
      <alignment horizontal="left" vertical="top" wrapText="1" indent="1"/>
      <protection hidden="1"/>
    </xf>
    <xf numFmtId="167" fontId="19" fillId="0" borderId="0" xfId="2" applyNumberFormat="1" applyFont="1" applyBorder="1" applyAlignment="1" applyProtection="1">
      <alignment horizontal="left" vertical="top" wrapText="1" indent="1"/>
      <protection hidden="1"/>
    </xf>
    <xf numFmtId="167" fontId="19" fillId="0" borderId="10" xfId="2" applyNumberFormat="1" applyFont="1" applyBorder="1" applyAlignment="1" applyProtection="1">
      <alignment horizontal="left" vertical="top" wrapText="1" indent="1"/>
      <protection hidden="1"/>
    </xf>
    <xf numFmtId="0" fontId="19" fillId="0" borderId="11" xfId="2" applyFont="1" applyFill="1" applyBorder="1" applyAlignment="1" applyProtection="1">
      <alignment horizontal="left" vertical="top" wrapText="1" indent="1"/>
      <protection hidden="1"/>
    </xf>
    <xf numFmtId="0" fontId="19" fillId="0" borderId="10" xfId="2" applyFont="1" applyFill="1" applyBorder="1" applyAlignment="1" applyProtection="1">
      <alignment horizontal="left" vertical="top" wrapText="1" indent="1"/>
      <protection hidden="1"/>
    </xf>
    <xf numFmtId="167" fontId="19" fillId="0" borderId="11" xfId="2" applyNumberFormat="1" applyFont="1" applyFill="1" applyBorder="1" applyAlignment="1" applyProtection="1">
      <alignment horizontal="left" vertical="center" wrapText="1" indent="1"/>
      <protection hidden="1"/>
    </xf>
    <xf numFmtId="167" fontId="19" fillId="0" borderId="10" xfId="2" applyNumberFormat="1" applyFont="1" applyFill="1" applyBorder="1" applyAlignment="1" applyProtection="1">
      <alignment horizontal="left" vertical="center" wrapText="1" indent="1"/>
      <protection hidden="1"/>
    </xf>
    <xf numFmtId="0" fontId="22" fillId="10" borderId="0" xfId="2" applyFont="1" applyFill="1" applyBorder="1" applyAlignment="1" applyProtection="1">
      <alignment horizontal="left" vertical="center" wrapText="1" indent="1"/>
      <protection hidden="1"/>
    </xf>
    <xf numFmtId="0" fontId="22" fillId="10" borderId="14" xfId="2" applyFont="1" applyFill="1" applyBorder="1" applyAlignment="1" applyProtection="1">
      <alignment horizontal="left" vertical="center" wrapText="1" indent="1"/>
      <protection hidden="1"/>
    </xf>
    <xf numFmtId="0" fontId="22" fillId="10" borderId="13" xfId="2" applyFont="1" applyFill="1" applyBorder="1" applyAlignment="1" applyProtection="1">
      <alignment horizontal="left" vertical="center" wrapText="1" indent="1"/>
      <protection hidden="1"/>
    </xf>
    <xf numFmtId="165" fontId="19" fillId="0" borderId="11" xfId="3" applyNumberFormat="1" applyFont="1" applyBorder="1" applyAlignment="1" applyProtection="1">
      <alignment horizontal="left" vertical="center" wrapText="1" indent="1"/>
      <protection hidden="1"/>
    </xf>
    <xf numFmtId="165" fontId="19" fillId="0" borderId="0" xfId="3" applyNumberFormat="1" applyFont="1" applyBorder="1" applyAlignment="1" applyProtection="1">
      <alignment horizontal="left" vertical="center" wrapText="1" indent="1"/>
      <protection hidden="1"/>
    </xf>
    <xf numFmtId="165" fontId="19" fillId="0" borderId="10" xfId="3" applyNumberFormat="1" applyFont="1" applyBorder="1" applyAlignment="1" applyProtection="1">
      <alignment horizontal="left" vertical="center" wrapText="1" indent="1"/>
      <protection hidden="1"/>
    </xf>
    <xf numFmtId="167" fontId="19" fillId="0" borderId="16" xfId="2" applyNumberFormat="1" applyFont="1" applyFill="1" applyBorder="1" applyAlignment="1" applyProtection="1">
      <alignment horizontal="left" vertical="center" wrapText="1" indent="1"/>
      <protection hidden="1"/>
    </xf>
    <xf numFmtId="167" fontId="19" fillId="0" borderId="17" xfId="2" applyNumberFormat="1" applyFont="1" applyFill="1" applyBorder="1" applyAlignment="1" applyProtection="1">
      <alignment horizontal="left" vertical="center" wrapText="1" indent="1"/>
      <protection hidden="1"/>
    </xf>
    <xf numFmtId="0" fontId="19" fillId="0" borderId="0" xfId="2" applyFont="1" applyBorder="1" applyAlignment="1" applyProtection="1">
      <alignment horizontal="left" vertical="center" wrapText="1" indent="1"/>
      <protection hidden="1"/>
    </xf>
    <xf numFmtId="0" fontId="21" fillId="0" borderId="0" xfId="2" applyFont="1" applyBorder="1" applyAlignment="1" applyProtection="1">
      <alignment vertical="center" wrapText="1"/>
      <protection hidden="1"/>
    </xf>
    <xf numFmtId="167" fontId="19" fillId="0" borderId="15" xfId="2" applyNumberFormat="1" applyFont="1" applyBorder="1" applyAlignment="1" applyProtection="1">
      <alignment horizontal="left" vertical="center" wrapText="1" indent="1"/>
      <protection hidden="1"/>
    </xf>
    <xf numFmtId="167" fontId="19" fillId="0" borderId="14" xfId="2" applyNumberFormat="1" applyFont="1" applyBorder="1" applyAlignment="1" applyProtection="1">
      <alignment horizontal="left" vertical="center" wrapText="1" indent="1"/>
      <protection hidden="1"/>
    </xf>
    <xf numFmtId="167" fontId="19" fillId="0" borderId="11" xfId="2" applyNumberFormat="1" applyFont="1" applyBorder="1" applyAlignment="1" applyProtection="1">
      <alignment horizontal="left" vertical="center" wrapText="1" indent="1"/>
      <protection hidden="1"/>
    </xf>
    <xf numFmtId="167" fontId="19" fillId="0" borderId="0" xfId="2" applyNumberFormat="1" applyFont="1" applyBorder="1" applyAlignment="1" applyProtection="1">
      <alignment horizontal="left" vertical="center" wrapText="1" indent="1"/>
      <protection hidden="1"/>
    </xf>
    <xf numFmtId="167" fontId="19" fillId="0" borderId="10" xfId="2" applyNumberFormat="1" applyFont="1" applyBorder="1" applyAlignment="1" applyProtection="1">
      <alignment horizontal="left" vertical="center" wrapText="1" indent="1"/>
      <protection hidden="1"/>
    </xf>
    <xf numFmtId="169" fontId="19" fillId="0" borderId="11" xfId="2" applyNumberFormat="1" applyFont="1" applyBorder="1" applyAlignment="1" applyProtection="1">
      <alignment horizontal="left" vertical="center" wrapText="1" indent="1"/>
      <protection hidden="1"/>
    </xf>
    <xf numFmtId="169" fontId="19" fillId="0" borderId="0" xfId="2" applyNumberFormat="1" applyFont="1" applyBorder="1" applyAlignment="1" applyProtection="1">
      <alignment horizontal="left" vertical="center" wrapText="1" indent="1"/>
      <protection hidden="1"/>
    </xf>
    <xf numFmtId="169" fontId="19" fillId="0" borderId="10" xfId="2" applyNumberFormat="1" applyFont="1" applyBorder="1" applyAlignment="1" applyProtection="1">
      <alignment horizontal="left" vertical="center" wrapText="1" indent="1"/>
      <protection hidden="1"/>
    </xf>
    <xf numFmtId="0" fontId="19" fillId="0" borderId="6" xfId="2" applyFont="1" applyFill="1" applyBorder="1" applyAlignment="1" applyProtection="1">
      <alignment horizontal="left" vertical="center" wrapText="1"/>
      <protection hidden="1"/>
    </xf>
    <xf numFmtId="0" fontId="19" fillId="0" borderId="7" xfId="2" applyFont="1" applyFill="1" applyBorder="1" applyAlignment="1" applyProtection="1">
      <alignment horizontal="left" vertical="center" wrapText="1"/>
      <protection hidden="1"/>
    </xf>
    <xf numFmtId="0" fontId="20" fillId="0" borderId="0" xfId="2" applyFont="1" applyAlignment="1" applyProtection="1">
      <alignment horizontal="center" vertical="center" wrapText="1"/>
      <protection hidden="1"/>
    </xf>
    <xf numFmtId="0" fontId="20" fillId="0" borderId="0" xfId="2" applyFont="1" applyAlignment="1" applyProtection="1">
      <alignment horizontal="center" vertical="top" wrapText="1"/>
      <protection hidden="1"/>
    </xf>
    <xf numFmtId="0" fontId="21" fillId="0" borderId="0" xfId="2" applyFont="1" applyBorder="1" applyAlignment="1" applyProtection="1">
      <alignment vertical="top" wrapText="1"/>
      <protection hidden="1"/>
    </xf>
    <xf numFmtId="0" fontId="19" fillId="11" borderId="11" xfId="2" applyFont="1" applyFill="1" applyBorder="1" applyAlignment="1" applyProtection="1">
      <alignment horizontal="left" vertical="top" wrapText="1" indent="1"/>
      <protection hidden="1"/>
    </xf>
    <xf numFmtId="0" fontId="19" fillId="0" borderId="16" xfId="2" applyFont="1" applyBorder="1" applyAlignment="1" applyProtection="1">
      <alignment horizontal="left" vertical="top" wrapText="1" indent="1"/>
      <protection locked="0"/>
    </xf>
    <xf numFmtId="0" fontId="19" fillId="0" borderId="17" xfId="2" applyFont="1" applyBorder="1" applyAlignment="1" applyProtection="1">
      <alignment horizontal="left" vertical="top" wrapText="1" indent="1"/>
      <protection locked="0"/>
    </xf>
    <xf numFmtId="0" fontId="19" fillId="0" borderId="11" xfId="2" applyFont="1" applyBorder="1" applyAlignment="1" applyProtection="1">
      <alignment horizontal="left" vertical="top" wrapText="1" indent="1"/>
      <protection locked="0"/>
    </xf>
    <xf numFmtId="0" fontId="19" fillId="0" borderId="10" xfId="2" applyFont="1" applyBorder="1" applyAlignment="1" applyProtection="1">
      <alignment horizontal="left" vertical="top" wrapText="1" indent="1"/>
      <protection locked="0"/>
    </xf>
    <xf numFmtId="0" fontId="22" fillId="10" borderId="6" xfId="2" applyFont="1" applyFill="1" applyBorder="1" applyAlignment="1" applyProtection="1">
      <alignment horizontal="left" vertical="top" wrapText="1" indent="1"/>
      <protection hidden="1"/>
    </xf>
    <xf numFmtId="0" fontId="22" fillId="10" borderId="7" xfId="2" applyFont="1" applyFill="1" applyBorder="1" applyAlignment="1" applyProtection="1">
      <alignment horizontal="left" vertical="top" wrapText="1" indent="1"/>
      <protection hidden="1"/>
    </xf>
    <xf numFmtId="0" fontId="22" fillId="10" borderId="8" xfId="2" applyFont="1" applyFill="1" applyBorder="1" applyAlignment="1" applyProtection="1">
      <alignment horizontal="left" vertical="top" wrapText="1" indent="1"/>
      <protection hidden="1"/>
    </xf>
    <xf numFmtId="14" fontId="19" fillId="0" borderId="15" xfId="2" applyNumberFormat="1" applyFont="1" applyBorder="1" applyAlignment="1" applyProtection="1">
      <alignment horizontal="left" vertical="center" wrapText="1" indent="1"/>
      <protection hidden="1"/>
    </xf>
    <xf numFmtId="0" fontId="19" fillId="0" borderId="13" xfId="2" applyFont="1" applyBorder="1" applyAlignment="1" applyProtection="1">
      <alignment horizontal="left" vertical="center" wrapText="1" indent="1"/>
      <protection hidden="1"/>
    </xf>
    <xf numFmtId="0" fontId="0" fillId="0" borderId="0" xfId="0" applyAlignment="1" applyProtection="1">
      <alignment horizontal="center"/>
      <protection locked="0"/>
    </xf>
    <xf numFmtId="0" fontId="1" fillId="0" borderId="6" xfId="0" applyFont="1" applyBorder="1" applyAlignment="1" applyProtection="1">
      <alignment horizontal="center"/>
      <protection locked="0"/>
    </xf>
    <xf numFmtId="0" fontId="0" fillId="0" borderId="8" xfId="0" applyBorder="1" applyAlignment="1" applyProtection="1">
      <alignment horizontal="center"/>
      <protection locked="0"/>
    </xf>
    <xf numFmtId="0" fontId="1" fillId="0" borderId="0" xfId="0" applyFont="1" applyAlignment="1" applyProtection="1">
      <alignment horizontal="center"/>
      <protection locked="0"/>
    </xf>
    <xf numFmtId="0" fontId="0" fillId="0" borderId="6" xfId="0" applyBorder="1" applyAlignment="1" applyProtection="1">
      <alignment horizontal="center"/>
      <protection locked="0"/>
    </xf>
    <xf numFmtId="0" fontId="0" fillId="0" borderId="12" xfId="0" applyBorder="1" applyAlignment="1" applyProtection="1">
      <alignment horizontal="center"/>
      <protection locked="0"/>
    </xf>
  </cellXfs>
  <cellStyles count="4">
    <cellStyle name="Normal" xfId="0" builtinId="0"/>
    <cellStyle name="Normal 2" xfId="2"/>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4" dropStyle="combo" dx="16" fmlaLink="TAXAS!$L$1" fmlaRange="TAXAS!$L$2:$L$5" sel="3"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1047750</xdr:colOff>
          <xdr:row>0</xdr:row>
          <xdr:rowOff>95250</xdr:rowOff>
        </xdr:from>
        <xdr:to>
          <xdr:col>12</xdr:col>
          <xdr:colOff>257175</xdr:colOff>
          <xdr:row>3</xdr:row>
          <xdr:rowOff>85725</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fLocksWithSheet="0"/>
      </xdr:twoCellAnchor>
    </mc:Choice>
    <mc:Fallback/>
  </mc:AlternateContent>
  <xdr:twoCellAnchor>
    <xdr:from>
      <xdr:col>0</xdr:col>
      <xdr:colOff>0</xdr:colOff>
      <xdr:row>0</xdr:row>
      <xdr:rowOff>47625</xdr:rowOff>
    </xdr:from>
    <xdr:to>
      <xdr:col>2</xdr:col>
      <xdr:colOff>904875</xdr:colOff>
      <xdr:row>4</xdr:row>
      <xdr:rowOff>57150</xdr:rowOff>
    </xdr:to>
    <xdr:pic>
      <xdr:nvPicPr>
        <xdr:cNvPr id="5" name="Picture 36" descr="sant_consumer-finance_negativo_RGB"/>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946" r="5405"/>
        <a:stretch/>
      </xdr:blipFill>
      <xdr:spPr bwMode="auto">
        <a:xfrm>
          <a:off x="0" y="47625"/>
          <a:ext cx="15621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1"/>
  <sheetViews>
    <sheetView showGridLines="0" showRowColHeaders="0" tabSelected="1" zoomScaleNormal="100" workbookViewId="0">
      <selection activeCell="E7" sqref="E7"/>
    </sheetView>
  </sheetViews>
  <sheetFormatPr defaultRowHeight="18" x14ac:dyDescent="0.2"/>
  <cols>
    <col min="1" max="1" width="5.140625" style="19" customWidth="1"/>
    <col min="2" max="2" width="4.7109375" style="96" customWidth="1"/>
    <col min="3" max="3" width="51.7109375" style="96" customWidth="1"/>
    <col min="4" max="4" width="2" style="19" customWidth="1"/>
    <col min="5" max="5" width="22.28515625" style="19" customWidth="1"/>
    <col min="6" max="6" width="3" style="19" customWidth="1"/>
    <col min="7" max="7" width="5.140625" style="19" hidden="1" customWidth="1"/>
    <col min="8" max="8" width="11.5703125" style="115" hidden="1" customWidth="1"/>
    <col min="9" max="9" width="11" style="115" hidden="1" customWidth="1"/>
    <col min="10" max="10" width="9.140625" style="129" hidden="1" customWidth="1"/>
    <col min="11" max="11" width="37.5703125" style="110" hidden="1" customWidth="1"/>
    <col min="12" max="12" width="1.28515625" style="19" customWidth="1"/>
    <col min="13" max="13" width="5.140625" customWidth="1"/>
    <col min="14" max="16384" width="9.140625" style="19"/>
  </cols>
  <sheetData>
    <row r="1" spans="1:13" ht="12.75" x14ac:dyDescent="0.2">
      <c r="A1" s="102"/>
      <c r="B1" s="102"/>
      <c r="C1" s="102"/>
      <c r="D1" s="102"/>
      <c r="E1" s="102"/>
      <c r="F1" s="102"/>
      <c r="G1" s="102"/>
      <c r="H1" s="126"/>
      <c r="I1" s="126"/>
      <c r="J1" s="127"/>
      <c r="K1" s="128"/>
      <c r="L1" s="107"/>
      <c r="M1" s="107"/>
    </row>
    <row r="2" spans="1:13" ht="12.75" customHeight="1" x14ac:dyDescent="0.2">
      <c r="A2" s="102"/>
      <c r="B2" s="102"/>
      <c r="C2" s="102"/>
      <c r="D2" s="102"/>
      <c r="E2" s="102"/>
      <c r="F2" s="102"/>
      <c r="L2" s="107"/>
      <c r="M2" s="107"/>
    </row>
    <row r="3" spans="1:13" ht="12.75" x14ac:dyDescent="0.2">
      <c r="A3" s="102"/>
      <c r="B3" s="102"/>
      <c r="C3" s="102"/>
      <c r="D3" s="102"/>
      <c r="E3" s="102"/>
      <c r="F3" s="102"/>
      <c r="L3" s="107"/>
      <c r="M3" s="107"/>
    </row>
    <row r="4" spans="1:13" ht="12.75" x14ac:dyDescent="0.2">
      <c r="A4" s="102"/>
      <c r="B4" s="102"/>
      <c r="C4" s="102"/>
      <c r="D4" s="102"/>
      <c r="E4" s="102"/>
      <c r="F4" s="102"/>
      <c r="L4" s="107"/>
      <c r="M4" s="107"/>
    </row>
    <row r="5" spans="1:13" ht="12" customHeight="1" x14ac:dyDescent="0.2">
      <c r="A5" s="102"/>
      <c r="B5" s="77"/>
      <c r="C5" s="78"/>
      <c r="D5" s="78"/>
      <c r="E5" s="78"/>
      <c r="F5" s="78"/>
      <c r="L5" s="108"/>
      <c r="M5" s="108"/>
    </row>
    <row r="6" spans="1:13" ht="17.25" customHeight="1" x14ac:dyDescent="0.25">
      <c r="A6" s="102"/>
      <c r="B6" s="157" t="s">
        <v>161</v>
      </c>
      <c r="C6" s="79" t="s">
        <v>30</v>
      </c>
      <c r="D6" s="80"/>
      <c r="E6" s="14">
        <f ca="1">+TODAY()</f>
        <v>42653</v>
      </c>
      <c r="F6" s="78"/>
      <c r="H6" s="130">
        <f>+PARAMETRIZAÇÕES!C2</f>
        <v>42735</v>
      </c>
      <c r="I6" s="131"/>
      <c r="J6" s="131" t="str">
        <f ca="1">+IF(E6&gt;H6,"erro","ok")</f>
        <v>ok</v>
      </c>
      <c r="K6" s="132" t="str">
        <f ca="1">+IF(J6="ERRO","VALIDADE DO SIMULADOR ENCONTRA-SE EXPIRADA ","")</f>
        <v/>
      </c>
      <c r="L6" s="99"/>
      <c r="M6" s="156" t="s">
        <v>167</v>
      </c>
    </row>
    <row r="7" spans="1:13" ht="19.5" customHeight="1" x14ac:dyDescent="0.25">
      <c r="A7" s="102"/>
      <c r="B7" s="157"/>
      <c r="C7" s="81" t="s">
        <v>0</v>
      </c>
      <c r="D7" s="80"/>
      <c r="E7" s="105">
        <v>1500</v>
      </c>
      <c r="F7" s="82"/>
      <c r="G7" s="12"/>
      <c r="H7" s="131"/>
      <c r="I7" s="131"/>
      <c r="J7" s="131"/>
      <c r="L7" s="99"/>
      <c r="M7" s="156"/>
    </row>
    <row r="8" spans="1:13" ht="19.5" customHeight="1" x14ac:dyDescent="0.25">
      <c r="A8" s="102"/>
      <c r="B8" s="157"/>
      <c r="C8" s="79" t="s">
        <v>29</v>
      </c>
      <c r="D8" s="80"/>
      <c r="E8" s="105">
        <v>0</v>
      </c>
      <c r="F8" s="82"/>
      <c r="H8" s="131">
        <f>+INDEX(TAXAS!$A$2:$K$95,TAXAS!$L$1,5)</f>
        <v>700</v>
      </c>
      <c r="I8" s="131">
        <f>+INDEX(TAXAS!$A$2:$K$95,TAXAS!$L$1,6)</f>
        <v>2000</v>
      </c>
      <c r="J8" s="131" t="str">
        <f>+IF(OR(E7-E8&lt;H8,E7-E8&gt;I8),"Erro","ok")</f>
        <v>ok</v>
      </c>
      <c r="K8" s="132" t="str">
        <f>+IF(J8="ERRO"," CAPITAL FINANCIADO FORA DOS LIMITES ","")</f>
        <v/>
      </c>
      <c r="L8" s="101"/>
      <c r="M8" s="156"/>
    </row>
    <row r="9" spans="1:13" ht="19.5" hidden="1" customHeight="1" x14ac:dyDescent="0.2">
      <c r="A9" s="102"/>
      <c r="B9" s="157"/>
      <c r="C9" s="83" t="s">
        <v>1</v>
      </c>
      <c r="D9" s="84"/>
      <c r="E9" s="17">
        <f>+E11</f>
        <v>24</v>
      </c>
      <c r="F9" s="82"/>
      <c r="H9" s="131"/>
      <c r="I9" s="131"/>
      <c r="J9" s="131"/>
      <c r="K9" s="133"/>
      <c r="L9" s="101"/>
      <c r="M9" s="156"/>
    </row>
    <row r="10" spans="1:13" ht="19.5" hidden="1" customHeight="1" x14ac:dyDescent="0.2">
      <c r="A10" s="102"/>
      <c r="B10" s="157"/>
      <c r="C10" s="85" t="s">
        <v>2</v>
      </c>
      <c r="D10" s="84"/>
      <c r="E10" s="13">
        <v>0</v>
      </c>
      <c r="F10" s="82"/>
      <c r="H10" s="131"/>
      <c r="I10" s="131"/>
      <c r="J10" s="131"/>
      <c r="K10" s="133"/>
      <c r="L10" s="101"/>
      <c r="M10" s="156"/>
    </row>
    <row r="11" spans="1:13" ht="19.5" customHeight="1" x14ac:dyDescent="0.25">
      <c r="A11" s="102"/>
      <c r="B11" s="157"/>
      <c r="C11" s="83" t="s">
        <v>3</v>
      </c>
      <c r="D11" s="84"/>
      <c r="E11" s="106">
        <v>24</v>
      </c>
      <c r="F11" s="82"/>
      <c r="H11" s="131">
        <f>+INDEX(TAXAS!$A$2:$K$95,TAXAS!$L$1,3)</f>
        <v>24</v>
      </c>
      <c r="I11" s="131">
        <f>+INDEX(TAXAS!$A$2:$K$95,TAXAS!$L$1,4)</f>
        <v>24</v>
      </c>
      <c r="J11" s="131" t="str">
        <f>+IF(OR(E11&lt;H11,E11&gt;I11),"Erro","ok")</f>
        <v>ok</v>
      </c>
      <c r="K11" s="132" t="str">
        <f>+IF(J11="ERRO"," PRAZO FORA DOS LIMITES ","")</f>
        <v/>
      </c>
      <c r="L11" s="101"/>
      <c r="M11" s="156"/>
    </row>
    <row r="12" spans="1:13" ht="19.5" customHeight="1" x14ac:dyDescent="0.2">
      <c r="A12" s="102"/>
      <c r="B12" s="157"/>
      <c r="C12" s="85" t="s">
        <v>32</v>
      </c>
      <c r="D12" s="84"/>
      <c r="E12" s="15">
        <f>+H12</f>
        <v>1.56</v>
      </c>
      <c r="F12" s="82"/>
      <c r="H12" s="134">
        <f>+INDEX(TAXAS!$A$2:$K$95,TAXAS!$L$1,9)</f>
        <v>1.56</v>
      </c>
      <c r="I12" s="131"/>
      <c r="J12" s="131"/>
      <c r="L12" s="101"/>
      <c r="M12" s="156"/>
    </row>
    <row r="13" spans="1:13" ht="19.5" customHeight="1" x14ac:dyDescent="0.2">
      <c r="A13" s="102"/>
      <c r="B13" s="157"/>
      <c r="C13" s="83" t="s">
        <v>7</v>
      </c>
      <c r="D13" s="84"/>
      <c r="E13" s="18" t="str">
        <f>+H13</f>
        <v>TOTAL</v>
      </c>
      <c r="F13" s="82"/>
      <c r="H13" s="131" t="str">
        <f>+INDEX(TAXAS!$A$2:$K$95,TAXAS!$L$1,11)</f>
        <v>TOTAL</v>
      </c>
      <c r="I13" s="131"/>
      <c r="J13" s="131"/>
      <c r="L13" s="101"/>
      <c r="M13" s="156"/>
    </row>
    <row r="14" spans="1:13" ht="19.5" customHeight="1" x14ac:dyDescent="0.2">
      <c r="A14" s="102"/>
      <c r="B14" s="157"/>
      <c r="C14" s="85" t="s">
        <v>31</v>
      </c>
      <c r="D14" s="84"/>
      <c r="E14" s="15">
        <f>+H14</f>
        <v>40</v>
      </c>
      <c r="F14" s="82"/>
      <c r="H14" s="131">
        <f>+INDEX(TAXAS!$A$2:$K$95,TAXAS!$L$1,8)</f>
        <v>40</v>
      </c>
      <c r="I14" s="131"/>
      <c r="J14" s="131"/>
      <c r="L14" s="101"/>
      <c r="M14" s="156"/>
    </row>
    <row r="15" spans="1:13" ht="19.5" hidden="1" customHeight="1" x14ac:dyDescent="0.2">
      <c r="A15" s="102"/>
      <c r="B15" s="157"/>
      <c r="C15" s="83" t="s">
        <v>11</v>
      </c>
      <c r="D15" s="84"/>
      <c r="E15" s="16">
        <v>0</v>
      </c>
      <c r="F15" s="82"/>
      <c r="H15" s="131"/>
      <c r="I15" s="131"/>
      <c r="J15" s="131"/>
      <c r="L15" s="101"/>
      <c r="M15" s="156"/>
    </row>
    <row r="16" spans="1:13" ht="19.5" hidden="1" customHeight="1" x14ac:dyDescent="0.2">
      <c r="A16" s="102"/>
      <c r="B16" s="157"/>
      <c r="C16" s="85" t="s">
        <v>12</v>
      </c>
      <c r="D16" s="84"/>
      <c r="E16" s="16">
        <v>0</v>
      </c>
      <c r="F16" s="82"/>
      <c r="H16" s="131"/>
      <c r="I16" s="131"/>
      <c r="J16" s="131"/>
      <c r="L16" s="101"/>
      <c r="M16" s="156"/>
    </row>
    <row r="17" spans="1:13" ht="19.5" hidden="1" customHeight="1" x14ac:dyDescent="0.2">
      <c r="A17" s="102"/>
      <c r="B17" s="157"/>
      <c r="C17" s="83" t="s">
        <v>33</v>
      </c>
      <c r="D17" s="84"/>
      <c r="E17" s="86"/>
      <c r="F17" s="82"/>
      <c r="H17" s="131">
        <f>+INDEX(TAXAS!$A$2:$K$95,TAXAS!$L$1,10)</f>
        <v>2</v>
      </c>
      <c r="I17" s="131"/>
      <c r="J17" s="131"/>
      <c r="L17" s="101"/>
      <c r="M17" s="156"/>
    </row>
    <row r="18" spans="1:13" ht="19.5" customHeight="1" x14ac:dyDescent="0.2">
      <c r="A18" s="102"/>
      <c r="B18" s="157"/>
      <c r="C18" s="143" t="s">
        <v>13</v>
      </c>
      <c r="D18" s="84"/>
      <c r="E18" s="16">
        <f>+H18</f>
        <v>0</v>
      </c>
      <c r="F18" s="82"/>
      <c r="H18" s="135">
        <f>+INDEX(TAXAS!$A$2:$K$95,TAXAS!$L$1,7)</f>
        <v>0</v>
      </c>
      <c r="I18" s="131"/>
      <c r="J18" s="131"/>
      <c r="L18" s="101"/>
      <c r="M18" s="156"/>
    </row>
    <row r="19" spans="1:13" s="89" customFormat="1" ht="8.25" customHeight="1" x14ac:dyDescent="0.2">
      <c r="A19" s="102"/>
      <c r="B19" s="97"/>
      <c r="C19" s="84"/>
      <c r="D19" s="84"/>
      <c r="E19" s="87"/>
      <c r="F19" s="82"/>
      <c r="G19" s="88"/>
      <c r="H19" s="136"/>
      <c r="I19" s="136"/>
      <c r="J19" s="137"/>
      <c r="K19" s="137"/>
      <c r="L19" s="101"/>
      <c r="M19" s="156"/>
    </row>
    <row r="20" spans="1:13" ht="18.75" customHeight="1" x14ac:dyDescent="0.2">
      <c r="A20" s="102"/>
      <c r="B20" s="157" t="s">
        <v>8</v>
      </c>
      <c r="C20" s="81" t="s">
        <v>41</v>
      </c>
      <c r="D20" s="80"/>
      <c r="E20" s="24">
        <f>+IF(Apoio!D7=1,0,IF(Apoio!D7=2,Apoio!E4*E23,IF(Apoio!D7=3,Apoio!E5*E23,IF(Apoio!D7=4,E9*Apoio!E6,0))))</f>
        <v>70.052999999999997</v>
      </c>
      <c r="F20" s="82"/>
      <c r="G20" s="90"/>
      <c r="J20" s="138">
        <f ca="1">+COUNTIF(J6:J18,"ERRO")</f>
        <v>0</v>
      </c>
      <c r="L20" s="101"/>
      <c r="M20" s="156"/>
    </row>
    <row r="21" spans="1:13" ht="18.75" hidden="1" customHeight="1" x14ac:dyDescent="0.2">
      <c r="A21" s="102"/>
      <c r="B21" s="157"/>
      <c r="C21" s="85" t="s">
        <v>5</v>
      </c>
      <c r="D21" s="80"/>
      <c r="E21" s="25">
        <f>+E23*E15</f>
        <v>0</v>
      </c>
      <c r="F21" s="82"/>
      <c r="L21" s="101"/>
      <c r="M21" s="156"/>
    </row>
    <row r="22" spans="1:13" ht="18.75" hidden="1" customHeight="1" x14ac:dyDescent="0.2">
      <c r="A22" s="102"/>
      <c r="B22" s="157"/>
      <c r="C22" s="83" t="s">
        <v>10</v>
      </c>
      <c r="D22" s="80"/>
      <c r="E22" s="25">
        <f>+E23*E16</f>
        <v>0</v>
      </c>
      <c r="F22" s="82"/>
      <c r="L22" s="101"/>
      <c r="M22" s="156"/>
    </row>
    <row r="23" spans="1:13" ht="18.75" customHeight="1" x14ac:dyDescent="0.2">
      <c r="A23" s="102"/>
      <c r="B23" s="157"/>
      <c r="C23" s="91" t="s">
        <v>42</v>
      </c>
      <c r="D23" s="84"/>
      <c r="E23" s="25">
        <f>+E7-E8</f>
        <v>1500</v>
      </c>
      <c r="F23" s="82"/>
      <c r="L23" s="101"/>
      <c r="M23" s="156"/>
    </row>
    <row r="24" spans="1:13" ht="18.75" customHeight="1" x14ac:dyDescent="0.2">
      <c r="A24" s="102"/>
      <c r="B24" s="157"/>
      <c r="C24" s="83" t="s">
        <v>43</v>
      </c>
      <c r="D24" s="84"/>
      <c r="E24" s="26">
        <f>+IF(Apoio!B7=4,0,IF(Apoio!B7=3,+IF(E11&lt;=11,(E23+E20+E24)*E11*I24,(E23+E20+E24)*I24),+IF(E11&lt;=11,(E23+E20)*E11*I24,(E23+E20)*I24)))</f>
        <v>21.195715499999999</v>
      </c>
      <c r="F24" s="82"/>
      <c r="G24" s="90"/>
      <c r="H24" s="131"/>
      <c r="I24" s="115">
        <f>+IF(E11&lt;12,0.00105,IF(AND(E11&gt;=12,E11&lt;=59),0.0135,0.015))</f>
        <v>1.35E-2</v>
      </c>
      <c r="L24" s="101"/>
      <c r="M24" s="156"/>
    </row>
    <row r="25" spans="1:13" ht="18.75" customHeight="1" x14ac:dyDescent="0.2">
      <c r="A25" s="102"/>
      <c r="B25" s="157"/>
      <c r="C25" s="92" t="s">
        <v>162</v>
      </c>
      <c r="D25" s="84"/>
      <c r="E25" s="45">
        <f>+IF(Apoio!B7&gt;2,0,E24)</f>
        <v>21.195715499999999</v>
      </c>
      <c r="F25" s="82"/>
      <c r="G25" s="90"/>
      <c r="L25" s="101"/>
      <c r="M25" s="156"/>
    </row>
    <row r="26" spans="1:13" ht="18.75" customHeight="1" x14ac:dyDescent="0.2">
      <c r="A26" s="102"/>
      <c r="B26" s="157"/>
      <c r="C26" s="83" t="s">
        <v>44</v>
      </c>
      <c r="D26" s="84"/>
      <c r="E26" s="25">
        <f>+IF(Apoio!B7=3,E23+E24+E14,E23)+E20</f>
        <v>1570.0529999999999</v>
      </c>
      <c r="F26" s="82"/>
      <c r="L26" s="101"/>
      <c r="M26" s="156"/>
    </row>
    <row r="27" spans="1:13" s="89" customFormat="1" ht="18.75" hidden="1" customHeight="1" x14ac:dyDescent="0.2">
      <c r="A27" s="102"/>
      <c r="B27" s="157"/>
      <c r="C27" s="84"/>
      <c r="D27" s="84"/>
      <c r="E27" s="87"/>
      <c r="F27" s="82"/>
      <c r="H27" s="136"/>
      <c r="I27" s="136"/>
      <c r="J27" s="139"/>
      <c r="K27" s="137"/>
      <c r="L27" s="101"/>
      <c r="M27" s="156"/>
    </row>
    <row r="28" spans="1:13" ht="18.75" customHeight="1" x14ac:dyDescent="0.2">
      <c r="A28" s="102"/>
      <c r="B28" s="157"/>
      <c r="C28" s="93" t="s">
        <v>35</v>
      </c>
      <c r="D28" s="80"/>
      <c r="E28" s="24">
        <f ca="1">+IF(J20&gt;0,"-----",+PMT(E18/12*1.04,E9,(-E26)*(1+E18/12*1.04)^E10))</f>
        <v>65.418875</v>
      </c>
      <c r="F28" s="82"/>
      <c r="L28" s="101"/>
      <c r="M28" s="156"/>
    </row>
    <row r="29" spans="1:13" ht="18.75" customHeight="1" x14ac:dyDescent="0.2">
      <c r="A29" s="102"/>
      <c r="B29" s="157"/>
      <c r="C29" s="83" t="s">
        <v>36</v>
      </c>
      <c r="D29" s="80"/>
      <c r="E29" s="24">
        <f ca="1">IF(E28="-----","-----",+IF(Apoio!B7=1,Cálculos!E8+Cálculos!E14+Cálculos!E24,Cálculos!E8))</f>
        <v>0</v>
      </c>
      <c r="F29" s="82"/>
      <c r="L29" s="101"/>
      <c r="M29" s="156"/>
    </row>
    <row r="30" spans="1:13" ht="18.75" customHeight="1" x14ac:dyDescent="0.2">
      <c r="A30" s="102"/>
      <c r="B30" s="157"/>
      <c r="C30" s="92" t="s">
        <v>34</v>
      </c>
      <c r="D30" s="84"/>
      <c r="E30" s="25">
        <f ca="1">IF(E29="-----","-----",+IF(Apoio!B7=2,Cálculos!E24+Cálculos!E14+Cálculos!E28,E28)+E12)</f>
        <v>128.17459049999999</v>
      </c>
      <c r="F30" s="82"/>
      <c r="L30" s="101"/>
      <c r="M30" s="156"/>
    </row>
    <row r="31" spans="1:13" ht="18.75" customHeight="1" x14ac:dyDescent="0.2">
      <c r="A31" s="102"/>
      <c r="B31" s="157"/>
      <c r="C31" s="83" t="s">
        <v>37</v>
      </c>
      <c r="D31" s="84"/>
      <c r="E31" s="25">
        <f ca="1">IF(E30="-----","-----",+E28+E12)</f>
        <v>66.978875000000002</v>
      </c>
      <c r="F31" s="82"/>
      <c r="L31" s="101"/>
      <c r="M31" s="156"/>
    </row>
    <row r="32" spans="1:13" ht="18.75" customHeight="1" x14ac:dyDescent="0.2">
      <c r="A32" s="102"/>
      <c r="B32" s="157"/>
      <c r="C32" s="93" t="s">
        <v>38</v>
      </c>
      <c r="D32" s="80"/>
      <c r="E32" s="25">
        <f ca="1">IF(E31="-----","-----",+E30+E31*(E9-1)+E29-E8)</f>
        <v>1668.6887155000002</v>
      </c>
      <c r="F32" s="82"/>
      <c r="L32" s="101"/>
      <c r="M32" s="156"/>
    </row>
    <row r="33" spans="1:13" ht="18.75" hidden="1" customHeight="1" x14ac:dyDescent="0.2">
      <c r="A33" s="102"/>
      <c r="B33" s="157"/>
      <c r="C33" s="79" t="s">
        <v>9</v>
      </c>
      <c r="D33" s="80"/>
      <c r="E33" s="1">
        <f ca="1">+E28/(E7-E8)</f>
        <v>4.3612583333333337E-2</v>
      </c>
      <c r="F33" s="82"/>
      <c r="L33" s="101"/>
      <c r="M33" s="156"/>
    </row>
    <row r="34" spans="1:13" s="89" customFormat="1" ht="4.5" customHeight="1" x14ac:dyDescent="0.2">
      <c r="A34" s="102"/>
      <c r="B34" s="97"/>
      <c r="C34" s="84"/>
      <c r="D34" s="84"/>
      <c r="E34" s="87"/>
      <c r="F34" s="82"/>
      <c r="H34" s="136"/>
      <c r="I34" s="136"/>
      <c r="J34" s="139"/>
      <c r="K34" s="137"/>
      <c r="L34" s="101"/>
      <c r="M34" s="156"/>
    </row>
    <row r="35" spans="1:13" ht="18.75" customHeight="1" x14ac:dyDescent="0.25">
      <c r="A35" s="102"/>
      <c r="B35" s="157"/>
      <c r="C35" s="83" t="s">
        <v>6</v>
      </c>
      <c r="D35" s="94"/>
      <c r="E35" s="76">
        <f ca="1">IFERROR(+'Plano Pagamentos'!E3,"-----")</f>
        <v>6.3315878087997213E-2</v>
      </c>
      <c r="F35" s="82"/>
      <c r="H35" s="140">
        <f>+PARAMETRIZAÇÕES!C3</f>
        <v>0.14199999999999999</v>
      </c>
      <c r="I35" s="131"/>
      <c r="J35" s="131" t="str">
        <f ca="1">+IF(AND(J20=0,E35&gt;H35),"erro","ok")</f>
        <v>ok</v>
      </c>
      <c r="K35" s="132" t="str">
        <f ca="1">+IF(J35="ERRO"," CONTACTE O SEU GESTOR COMERCIAL ","")</f>
        <v/>
      </c>
      <c r="L35" s="101"/>
      <c r="M35" s="156"/>
    </row>
    <row r="36" spans="1:13" s="89" customFormat="1" ht="18.75" hidden="1" customHeight="1" x14ac:dyDescent="0.2">
      <c r="A36" s="102"/>
      <c r="B36" s="157"/>
      <c r="C36" s="93" t="s">
        <v>4</v>
      </c>
      <c r="D36" s="84"/>
      <c r="E36" s="27">
        <f ca="1">+'Plano Pagamentos'!D3</f>
        <v>0</v>
      </c>
      <c r="F36" s="95"/>
      <c r="H36" s="136"/>
      <c r="I36" s="136"/>
      <c r="J36" s="139"/>
      <c r="K36" s="137"/>
      <c r="L36" s="101"/>
      <c r="M36" s="156"/>
    </row>
    <row r="37" spans="1:13" ht="12" customHeight="1" x14ac:dyDescent="0.2">
      <c r="A37" s="102"/>
      <c r="B37" s="97"/>
      <c r="C37" s="84"/>
      <c r="D37" s="95"/>
      <c r="E37" s="95"/>
      <c r="F37" s="95"/>
      <c r="J37" s="138"/>
      <c r="L37" s="101"/>
      <c r="M37" s="156"/>
    </row>
    <row r="38" spans="1:13" ht="9" customHeight="1" x14ac:dyDescent="0.2">
      <c r="A38" s="102"/>
      <c r="B38" s="159" t="s">
        <v>166</v>
      </c>
      <c r="C38" s="98"/>
      <c r="D38" s="99"/>
      <c r="E38" s="99"/>
      <c r="F38" s="99"/>
      <c r="L38" s="101"/>
      <c r="M38" s="156"/>
    </row>
    <row r="39" spans="1:13" x14ac:dyDescent="0.2">
      <c r="A39" s="102"/>
      <c r="B39" s="159"/>
      <c r="C39" s="158" t="str">
        <f ca="1">IF(J20=0,"",K6&amp;K8&amp;K11)&amp;K35</f>
        <v/>
      </c>
      <c r="D39" s="158"/>
      <c r="E39" s="158"/>
      <c r="F39" s="100"/>
      <c r="G39" s="96"/>
      <c r="H39" s="141"/>
      <c r="I39" s="141"/>
      <c r="J39" s="141"/>
      <c r="K39" s="141"/>
      <c r="L39" s="98"/>
      <c r="M39" s="156"/>
    </row>
    <row r="40" spans="1:13" ht="18" customHeight="1" x14ac:dyDescent="0.2">
      <c r="A40" s="102"/>
      <c r="B40" s="159"/>
      <c r="C40" s="158"/>
      <c r="D40" s="158"/>
      <c r="E40" s="158"/>
      <c r="F40" s="100"/>
      <c r="L40" s="101"/>
      <c r="M40" s="156"/>
    </row>
    <row r="41" spans="1:13" ht="18" customHeight="1" x14ac:dyDescent="0.2">
      <c r="A41" s="102"/>
      <c r="B41" s="159"/>
      <c r="C41" s="158"/>
      <c r="D41" s="158"/>
      <c r="E41" s="158"/>
      <c r="F41" s="100"/>
      <c r="L41" s="101"/>
      <c r="M41" s="156"/>
    </row>
    <row r="42" spans="1:13" ht="9" customHeight="1" x14ac:dyDescent="0.2">
      <c r="A42" s="102"/>
      <c r="B42" s="159"/>
      <c r="C42" s="98"/>
      <c r="D42" s="99"/>
      <c r="E42" s="99"/>
      <c r="F42" s="99"/>
      <c r="L42" s="101"/>
      <c r="M42" s="156"/>
    </row>
    <row r="43" spans="1:13" x14ac:dyDescent="0.2">
      <c r="A43" s="102"/>
      <c r="B43" s="103"/>
      <c r="C43" s="103"/>
      <c r="D43" s="102"/>
      <c r="E43" s="102"/>
      <c r="F43" s="102"/>
      <c r="G43" s="102"/>
      <c r="H43" s="126"/>
      <c r="I43" s="126"/>
      <c r="J43" s="127"/>
      <c r="K43" s="128"/>
      <c r="L43" s="104"/>
      <c r="M43" s="156"/>
    </row>
    <row r="44" spans="1:13" x14ac:dyDescent="0.2">
      <c r="L44" s="2"/>
    </row>
    <row r="45" spans="1:13" x14ac:dyDescent="0.2">
      <c r="L45" s="2"/>
    </row>
    <row r="46" spans="1:13" x14ac:dyDescent="0.2">
      <c r="L46" s="2"/>
    </row>
    <row r="47" spans="1:13" x14ac:dyDescent="0.2">
      <c r="L47" s="2"/>
    </row>
    <row r="48" spans="1:13" x14ac:dyDescent="0.2">
      <c r="L48" s="2"/>
    </row>
    <row r="49" spans="12:12" x14ac:dyDescent="0.2">
      <c r="L49" s="2"/>
    </row>
    <row r="50" spans="12:12" x14ac:dyDescent="0.2">
      <c r="L50" s="2"/>
    </row>
    <row r="51" spans="12:12" x14ac:dyDescent="0.2">
      <c r="L51" s="2"/>
    </row>
    <row r="52" spans="12:12" x14ac:dyDescent="0.2">
      <c r="L52" s="2"/>
    </row>
    <row r="53" spans="12:12" x14ac:dyDescent="0.2">
      <c r="L53" s="2"/>
    </row>
    <row r="54" spans="12:12" x14ac:dyDescent="0.2">
      <c r="L54" s="2"/>
    </row>
    <row r="55" spans="12:12" x14ac:dyDescent="0.2">
      <c r="L55" s="2"/>
    </row>
    <row r="56" spans="12:12" x14ac:dyDescent="0.2">
      <c r="L56" s="2"/>
    </row>
    <row r="57" spans="12:12" x14ac:dyDescent="0.2">
      <c r="L57" s="2"/>
    </row>
    <row r="58" spans="12:12" x14ac:dyDescent="0.2">
      <c r="L58" s="2"/>
    </row>
    <row r="59" spans="12:12" x14ac:dyDescent="0.2">
      <c r="L59" s="2"/>
    </row>
    <row r="60" spans="12:12" x14ac:dyDescent="0.2">
      <c r="L60" s="2"/>
    </row>
    <row r="61" spans="12:12" x14ac:dyDescent="0.2">
      <c r="L61" s="2"/>
    </row>
    <row r="62" spans="12:12" x14ac:dyDescent="0.2">
      <c r="L62" s="2"/>
    </row>
    <row r="63" spans="12:12" x14ac:dyDescent="0.2">
      <c r="L63" s="2"/>
    </row>
    <row r="64" spans="12:12" x14ac:dyDescent="0.2">
      <c r="L64" s="2"/>
    </row>
    <row r="65" spans="12:12" x14ac:dyDescent="0.2">
      <c r="L65" s="2"/>
    </row>
    <row r="66" spans="12:12" x14ac:dyDescent="0.2">
      <c r="L66" s="2"/>
    </row>
    <row r="67" spans="12:12" x14ac:dyDescent="0.2">
      <c r="L67" s="2"/>
    </row>
    <row r="68" spans="12:12" x14ac:dyDescent="0.2">
      <c r="L68" s="2"/>
    </row>
    <row r="69" spans="12:12" x14ac:dyDescent="0.2">
      <c r="L69" s="2"/>
    </row>
    <row r="70" spans="12:12" x14ac:dyDescent="0.2">
      <c r="L70" s="2"/>
    </row>
    <row r="71" spans="12:12" x14ac:dyDescent="0.2">
      <c r="L71" s="2"/>
    </row>
    <row r="72" spans="12:12" x14ac:dyDescent="0.2">
      <c r="L72" s="2"/>
    </row>
    <row r="73" spans="12:12" x14ac:dyDescent="0.2">
      <c r="L73" s="2"/>
    </row>
    <row r="74" spans="12:12" x14ac:dyDescent="0.2">
      <c r="L74" s="2"/>
    </row>
    <row r="75" spans="12:12" x14ac:dyDescent="0.2">
      <c r="L75" s="2"/>
    </row>
    <row r="76" spans="12:12" x14ac:dyDescent="0.2">
      <c r="L76" s="2"/>
    </row>
    <row r="77" spans="12:12" x14ac:dyDescent="0.2">
      <c r="L77" s="2"/>
    </row>
    <row r="78" spans="12:12" x14ac:dyDescent="0.2">
      <c r="L78" s="2"/>
    </row>
    <row r="79" spans="12:12" x14ac:dyDescent="0.2">
      <c r="L79" s="2"/>
    </row>
    <row r="80" spans="12:12" x14ac:dyDescent="0.2">
      <c r="L80" s="2"/>
    </row>
    <row r="81" spans="12:12" x14ac:dyDescent="0.2">
      <c r="L81" s="2"/>
    </row>
    <row r="82" spans="12:12" x14ac:dyDescent="0.2">
      <c r="L82" s="2"/>
    </row>
    <row r="83" spans="12:12" x14ac:dyDescent="0.2">
      <c r="L83" s="2"/>
    </row>
    <row r="84" spans="12:12" x14ac:dyDescent="0.2">
      <c r="L84" s="2"/>
    </row>
    <row r="85" spans="12:12" x14ac:dyDescent="0.2">
      <c r="L85" s="2"/>
    </row>
    <row r="86" spans="12:12" x14ac:dyDescent="0.2">
      <c r="L86" s="2"/>
    </row>
    <row r="87" spans="12:12" x14ac:dyDescent="0.2">
      <c r="L87" s="2"/>
    </row>
    <row r="88" spans="12:12" x14ac:dyDescent="0.2">
      <c r="L88" s="2"/>
    </row>
    <row r="89" spans="12:12" x14ac:dyDescent="0.2">
      <c r="L89" s="2"/>
    </row>
    <row r="90" spans="12:12" x14ac:dyDescent="0.2">
      <c r="L90" s="2"/>
    </row>
    <row r="91" spans="12:12" x14ac:dyDescent="0.2">
      <c r="L91" s="2"/>
    </row>
    <row r="92" spans="12:12" x14ac:dyDescent="0.2">
      <c r="L92" s="2"/>
    </row>
    <row r="93" spans="12:12" x14ac:dyDescent="0.2">
      <c r="L93" s="2"/>
    </row>
    <row r="94" spans="12:12" x14ac:dyDescent="0.2">
      <c r="L94" s="2"/>
    </row>
    <row r="95" spans="12:12" x14ac:dyDescent="0.2">
      <c r="L95" s="2"/>
    </row>
    <row r="96" spans="12:12" x14ac:dyDescent="0.2">
      <c r="L96" s="2"/>
    </row>
    <row r="97" spans="12:12" x14ac:dyDescent="0.2">
      <c r="L97" s="2"/>
    </row>
    <row r="98" spans="12:12" x14ac:dyDescent="0.2">
      <c r="L98" s="2"/>
    </row>
    <row r="99" spans="12:12" x14ac:dyDescent="0.2">
      <c r="L99" s="2"/>
    </row>
    <row r="100" spans="12:12" x14ac:dyDescent="0.2">
      <c r="L100" s="2"/>
    </row>
    <row r="101" spans="12:12" x14ac:dyDescent="0.2">
      <c r="L101" s="2"/>
    </row>
  </sheetData>
  <sheetProtection password="E26F" sheet="1" objects="1" scenarios="1" selectLockedCells="1"/>
  <mergeCells count="6">
    <mergeCell ref="M6:M43"/>
    <mergeCell ref="B35:B36"/>
    <mergeCell ref="B6:B18"/>
    <mergeCell ref="B20:B33"/>
    <mergeCell ref="C39:E41"/>
    <mergeCell ref="B38:B42"/>
  </mergeCells>
  <phoneticPr fontId="3" type="noConversion"/>
  <pageMargins left="0.75" right="0.75" top="1" bottom="1" header="0.5" footer="0.5"/>
  <pageSetup paperSize="9" scale="7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locked="0" defaultSize="0" autoLine="0" autoPict="0">
                <anchor moveWithCells="1">
                  <from>
                    <xdr:col>2</xdr:col>
                    <xdr:colOff>1047750</xdr:colOff>
                    <xdr:row>0</xdr:row>
                    <xdr:rowOff>95250</xdr:rowOff>
                  </from>
                  <to>
                    <xdr:col>12</xdr:col>
                    <xdr:colOff>257175</xdr:colOff>
                    <xdr:row>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0"/>
  <sheetViews>
    <sheetView workbookViewId="0">
      <selection activeCell="C10" sqref="C10:D10"/>
    </sheetView>
  </sheetViews>
  <sheetFormatPr defaultRowHeight="12.75" x14ac:dyDescent="0.2"/>
  <cols>
    <col min="1" max="1" width="9.140625" style="109"/>
    <col min="2" max="2" width="26.28515625" style="109" customWidth="1"/>
    <col min="3" max="3" width="5.140625" style="109" customWidth="1"/>
    <col min="4" max="4" width="20.42578125" style="109" customWidth="1"/>
    <col min="5" max="5" width="11" style="109" customWidth="1"/>
    <col min="6" max="16384" width="9.140625" style="109"/>
  </cols>
  <sheetData>
    <row r="3" spans="2:5" x14ac:dyDescent="0.2">
      <c r="B3" s="142" t="s">
        <v>168</v>
      </c>
      <c r="D3" s="110" t="s">
        <v>27</v>
      </c>
    </row>
    <row r="4" spans="2:5" x14ac:dyDescent="0.2">
      <c r="B4" s="111" t="s">
        <v>169</v>
      </c>
      <c r="D4" s="110" t="s">
        <v>26</v>
      </c>
      <c r="E4" s="109">
        <v>1.1220000000000001E-2</v>
      </c>
    </row>
    <row r="5" spans="2:5" x14ac:dyDescent="0.2">
      <c r="B5" s="111" t="s">
        <v>170</v>
      </c>
      <c r="D5" s="110" t="s">
        <v>25</v>
      </c>
      <c r="E5" s="109">
        <v>4.6702E-2</v>
      </c>
    </row>
    <row r="6" spans="2:5" x14ac:dyDescent="0.2">
      <c r="B6" s="111" t="s">
        <v>171</v>
      </c>
      <c r="D6" s="112" t="s">
        <v>28</v>
      </c>
      <c r="E6" s="109">
        <v>2</v>
      </c>
    </row>
    <row r="7" spans="2:5" x14ac:dyDescent="0.2">
      <c r="B7" s="113">
        <f>+Cálculos!H17</f>
        <v>2</v>
      </c>
      <c r="D7" s="113">
        <f>+IF(Cálculos!E13="SEM",1,IF(Cálculos!E13="VIDA",2,IF(Cálculos!E13="TOTAL",3,4)))</f>
        <v>3</v>
      </c>
    </row>
    <row r="10" spans="2:5" x14ac:dyDescent="0.2">
      <c r="D10" s="114"/>
    </row>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32"/>
  <sheetViews>
    <sheetView showGridLines="0" zoomScaleNormal="100" workbookViewId="0">
      <selection activeCell="C10" sqref="C10:D10"/>
    </sheetView>
  </sheetViews>
  <sheetFormatPr defaultRowHeight="15.75" x14ac:dyDescent="0.25"/>
  <cols>
    <col min="1" max="1" width="17.42578125" style="5" customWidth="1"/>
    <col min="2" max="2" width="17.42578125" style="3" customWidth="1"/>
    <col min="3" max="4" width="17.42578125" style="4" hidden="1" customWidth="1"/>
    <col min="5" max="5" width="17.42578125" style="4" customWidth="1"/>
    <col min="6" max="256" width="17.42578125" style="5" customWidth="1"/>
    <col min="257" max="16384" width="9.140625" style="5"/>
  </cols>
  <sheetData>
    <row r="1" spans="2:8" x14ac:dyDescent="0.25">
      <c r="C1" s="20"/>
      <c r="D1" s="20"/>
      <c r="E1" s="20"/>
    </row>
    <row r="2" spans="2:8" x14ac:dyDescent="0.2">
      <c r="B2" s="6" t="s">
        <v>39</v>
      </c>
      <c r="C2" s="5"/>
      <c r="D2" s="20"/>
      <c r="E2" s="6" t="s">
        <v>40</v>
      </c>
    </row>
    <row r="3" spans="2:8" hidden="1" x14ac:dyDescent="0.25">
      <c r="C3" s="6">
        <f ca="1">+IRR(C5:C164,0.02)*12/1.04</f>
        <v>0</v>
      </c>
      <c r="D3" s="6">
        <f ca="1">+IRR(D5:D164,0.02)*12/1.04</f>
        <v>0</v>
      </c>
      <c r="E3" s="6">
        <f ca="1">(1+IRR(E5:E164,0.02))^12-1</f>
        <v>6.3315878087997213E-2</v>
      </c>
    </row>
    <row r="4" spans="2:8" hidden="1" x14ac:dyDescent="0.2">
      <c r="B4" s="7"/>
      <c r="C4" s="8" t="s">
        <v>14</v>
      </c>
      <c r="D4" s="8" t="s">
        <v>13</v>
      </c>
      <c r="E4" s="9" t="s">
        <v>15</v>
      </c>
    </row>
    <row r="5" spans="2:8" x14ac:dyDescent="0.2">
      <c r="B5" s="21">
        <v>0</v>
      </c>
      <c r="C5" s="22">
        <f>-Cálculos!E7+Cálculos!E8-Cálculos!E20-Cálculos!E21+Cálculos!E22-IF(Apoio!B7=3,Cálculos!E14+Cálculos!E24,0)</f>
        <v>-1570.0529999999999</v>
      </c>
      <c r="D5" s="22">
        <f>-Cálculos!E7+Cálculos!E8-Cálculos!E20-IF(Apoio!B7=3,Cálculos!E14+Cálculos!E24,0)</f>
        <v>-1570.0529999999999</v>
      </c>
      <c r="E5" s="23">
        <f>-Cálculos!E7+Cálculos!E8-Cálculos!E20-IF(Apoio!B7=3,Cálculos!E14+Cálculos!E24,0)+IF(Apoio!B7&lt;=2,Cálculos!E14+Cálculos!E24,0)</f>
        <v>-1508.8572844999999</v>
      </c>
    </row>
    <row r="6" spans="2:8" x14ac:dyDescent="0.2">
      <c r="B6" s="21">
        <f>+IF(B5&lt;Cálculos!$E$11,B5+1,"")</f>
        <v>1</v>
      </c>
      <c r="C6" s="22">
        <f ca="1">IF(B6="","",+IF(B6-Cálculos!$E$10&lt;=0,0,IF(AND(B6-Cálculos!$E$10&gt;0,B6&lt;=Cálculos!$E$11),Cálculos!$E$28,"")))</f>
        <v>65.418875</v>
      </c>
      <c r="D6" s="22">
        <f ca="1">IF(B6="","",+IF(B6-Cálculos!$E$10&lt;=0,0,IF(AND(B6-Cálculos!$E$10&gt;0,B6&lt;=Cálculos!$E$11),Cálculos!$E$28,"")))</f>
        <v>65.418875</v>
      </c>
      <c r="E6" s="22">
        <f ca="1">IF(B6="","",+IF(B6-Cálculos!$E$10&lt;=0,0,IF(AND(B6-Cálculos!$E$10&gt;0,B6&lt;=Cálculos!$E$11),Cálculos!$E$31,"")))</f>
        <v>66.978875000000002</v>
      </c>
    </row>
    <row r="7" spans="2:8" x14ac:dyDescent="0.2">
      <c r="B7" s="21">
        <f>+IF(B6&lt;Cálculos!$E$11,B6+1,"")</f>
        <v>2</v>
      </c>
      <c r="C7" s="22">
        <f ca="1">IF(B7="","",+IF(B7-Cálculos!$E$10&lt;=0,0,IF(AND(B7-Cálculos!$E$10&gt;0,B7&lt;=Cálculos!$E$11),Cálculos!$E$28,"")))</f>
        <v>65.418875</v>
      </c>
      <c r="D7" s="22">
        <f ca="1">IF(B7="","",+IF(B7-Cálculos!$E$10&lt;=0,0,IF(AND(B7-Cálculos!$E$10&gt;0,B7&lt;=Cálculos!$E$11),Cálculos!$E$28,"")))</f>
        <v>65.418875</v>
      </c>
      <c r="E7" s="22">
        <f ca="1">IF(B7="","",+IF(B7-Cálculos!$E$10&lt;=0,0,IF(AND(B7-Cálculos!$E$10&gt;0,B7&lt;=Cálculos!$E$11),Cálculos!$E$31,"")))</f>
        <v>66.978875000000002</v>
      </c>
    </row>
    <row r="8" spans="2:8" x14ac:dyDescent="0.2">
      <c r="B8" s="21">
        <f>+IF(B7&lt;Cálculos!$E$11,B7+1,"")</f>
        <v>3</v>
      </c>
      <c r="C8" s="22">
        <f ca="1">IF(B8="","",+IF(B8-Cálculos!$E$10&lt;=0,0,IF(AND(B8-Cálculos!$E$10&gt;0,B8&lt;=Cálculos!$E$11),Cálculos!$E$28,"")))</f>
        <v>65.418875</v>
      </c>
      <c r="D8" s="22">
        <f ca="1">IF(B8="","",+IF(B8-Cálculos!$E$10&lt;=0,0,IF(AND(B8-Cálculos!$E$10&gt;0,B8&lt;=Cálculos!$E$11),Cálculos!$E$28,"")))</f>
        <v>65.418875</v>
      </c>
      <c r="E8" s="22">
        <f ca="1">IF(B8="","",+IF(B8-Cálculos!$E$10&lt;=0,0,IF(AND(B8-Cálculos!$E$10&gt;0,B8&lt;=Cálculos!$E$11),Cálculos!$E$31,"")))</f>
        <v>66.978875000000002</v>
      </c>
      <c r="H8" s="5" t="s">
        <v>17</v>
      </c>
    </row>
    <row r="9" spans="2:8" x14ac:dyDescent="0.2">
      <c r="B9" s="21">
        <f>+IF(B8&lt;Cálculos!$E$11,B8+1,"")</f>
        <v>4</v>
      </c>
      <c r="C9" s="22">
        <f ca="1">IF(B9="","",+IF(B9-Cálculos!$E$10&lt;=0,0,IF(AND(B9-Cálculos!$E$10&gt;0,B9&lt;=Cálculos!$E$11),Cálculos!$E$28,"")))</f>
        <v>65.418875</v>
      </c>
      <c r="D9" s="22">
        <f ca="1">IF(B9="","",+IF(B9-Cálculos!$E$10&lt;=0,0,IF(AND(B9-Cálculos!$E$10&gt;0,B9&lt;=Cálculos!$E$11),Cálculos!$E$28,"")))</f>
        <v>65.418875</v>
      </c>
      <c r="E9" s="22">
        <f ca="1">IF(B9="","",+IF(B9-Cálculos!$E$10&lt;=0,0,IF(AND(B9-Cálculos!$E$10&gt;0,B9&lt;=Cálculos!$E$11),Cálculos!$E$31,"")))</f>
        <v>66.978875000000002</v>
      </c>
    </row>
    <row r="10" spans="2:8" x14ac:dyDescent="0.2">
      <c r="B10" s="21">
        <f>+IF(B9&lt;Cálculos!$E$11,B9+1,"")</f>
        <v>5</v>
      </c>
      <c r="C10" s="22">
        <f ca="1">IF(B10="","",+IF(B10-Cálculos!$E$10&lt;=0,0,IF(AND(B10-Cálculos!$E$10&gt;0,B10&lt;=Cálculos!$E$11),Cálculos!$E$28,"")))</f>
        <v>65.418875</v>
      </c>
      <c r="D10" s="22">
        <f ca="1">IF(B10="","",+IF(B10-Cálculos!$E$10&lt;=0,0,IF(AND(B10-Cálculos!$E$10&gt;0,B10&lt;=Cálculos!$E$11),Cálculos!$E$28,"")))</f>
        <v>65.418875</v>
      </c>
      <c r="E10" s="22">
        <f ca="1">IF(B10="","",+IF(B10-Cálculos!$E$10&lt;=0,0,IF(AND(B10-Cálculos!$E$10&gt;0,B10&lt;=Cálculos!$E$11),Cálculos!$E$31,"")))</f>
        <v>66.978875000000002</v>
      </c>
    </row>
    <row r="11" spans="2:8" x14ac:dyDescent="0.2">
      <c r="B11" s="21">
        <f>+IF(B10&lt;Cálculos!$E$11,B10+1,"")</f>
        <v>6</v>
      </c>
      <c r="C11" s="22">
        <f ca="1">IF(B11="","",+IF(B11-Cálculos!$E$10&lt;=0,0,IF(AND(B11-Cálculos!$E$10&gt;0,B11&lt;=Cálculos!$E$11),Cálculos!$E$28,"")))</f>
        <v>65.418875</v>
      </c>
      <c r="D11" s="22">
        <f ca="1">IF(B11="","",+IF(B11-Cálculos!$E$10&lt;=0,0,IF(AND(B11-Cálculos!$E$10&gt;0,B11&lt;=Cálculos!$E$11),Cálculos!$E$28,"")))</f>
        <v>65.418875</v>
      </c>
      <c r="E11" s="22">
        <f ca="1">IF(B11="","",+IF(B11-Cálculos!$E$10&lt;=0,0,IF(AND(B11-Cálculos!$E$10&gt;0,B11&lt;=Cálculos!$E$11),Cálculos!$E$31,"")))</f>
        <v>66.978875000000002</v>
      </c>
    </row>
    <row r="12" spans="2:8" x14ac:dyDescent="0.2">
      <c r="B12" s="21">
        <f>+IF(B11&lt;Cálculos!$E$11,B11+1,"")</f>
        <v>7</v>
      </c>
      <c r="C12" s="22">
        <f ca="1">IF(B12="","",+IF(B12-Cálculos!$E$10&lt;=0,0,IF(AND(B12-Cálculos!$E$10&gt;0,B12&lt;=Cálculos!$E$11),Cálculos!$E$28,"")))</f>
        <v>65.418875</v>
      </c>
      <c r="D12" s="22">
        <f ca="1">IF(B12="","",+IF(B12-Cálculos!$E$10&lt;=0,0,IF(AND(B12-Cálculos!$E$10&gt;0,B12&lt;=Cálculos!$E$11),Cálculos!$E$28,"")))</f>
        <v>65.418875</v>
      </c>
      <c r="E12" s="22">
        <f ca="1">IF(B12="","",+IF(B12-Cálculos!$E$10&lt;=0,0,IF(AND(B12-Cálculos!$E$10&gt;0,B12&lt;=Cálculos!$E$11),Cálculos!$E$31,"")))</f>
        <v>66.978875000000002</v>
      </c>
    </row>
    <row r="13" spans="2:8" x14ac:dyDescent="0.2">
      <c r="B13" s="21">
        <f>+IF(B12&lt;Cálculos!$E$11,B12+1,"")</f>
        <v>8</v>
      </c>
      <c r="C13" s="22">
        <f ca="1">IF(B13="","",+IF(B13-Cálculos!$E$10&lt;=0,0,IF(AND(B13-Cálculos!$E$10&gt;0,B13&lt;=Cálculos!$E$11),Cálculos!$E$28,"")))</f>
        <v>65.418875</v>
      </c>
      <c r="D13" s="22">
        <f ca="1">IF(B13="","",+IF(B13-Cálculos!$E$10&lt;=0,0,IF(AND(B13-Cálculos!$E$10&gt;0,B13&lt;=Cálculos!$E$11),Cálculos!$E$28,"")))</f>
        <v>65.418875</v>
      </c>
      <c r="E13" s="22">
        <f ca="1">IF(B13="","",+IF(B13-Cálculos!$E$10&lt;=0,0,IF(AND(B13-Cálculos!$E$10&gt;0,B13&lt;=Cálculos!$E$11),Cálculos!$E$31,"")))</f>
        <v>66.978875000000002</v>
      </c>
    </row>
    <row r="14" spans="2:8" x14ac:dyDescent="0.2">
      <c r="B14" s="21">
        <f>+IF(B13&lt;Cálculos!$E$11,B13+1,"")</f>
        <v>9</v>
      </c>
      <c r="C14" s="22">
        <f ca="1">IF(B14="","",+IF(B14-Cálculos!$E$10&lt;=0,0,IF(AND(B14-Cálculos!$E$10&gt;0,B14&lt;=Cálculos!$E$11),Cálculos!$E$28,"")))</f>
        <v>65.418875</v>
      </c>
      <c r="D14" s="22">
        <f ca="1">IF(B14="","",+IF(B14-Cálculos!$E$10&lt;=0,0,IF(AND(B14-Cálculos!$E$10&gt;0,B14&lt;=Cálculos!$E$11),Cálculos!$E$28,"")))</f>
        <v>65.418875</v>
      </c>
      <c r="E14" s="22">
        <f ca="1">IF(B14="","",+IF(B14-Cálculos!$E$10&lt;=0,0,IF(AND(B14-Cálculos!$E$10&gt;0,B14&lt;=Cálculos!$E$11),Cálculos!$E$31,"")))</f>
        <v>66.978875000000002</v>
      </c>
    </row>
    <row r="15" spans="2:8" x14ac:dyDescent="0.2">
      <c r="B15" s="21">
        <f>+IF(B14&lt;Cálculos!$E$11,B14+1,"")</f>
        <v>10</v>
      </c>
      <c r="C15" s="22">
        <f ca="1">IF(B15="","",+IF(B15-Cálculos!$E$10&lt;=0,0,IF(AND(B15-Cálculos!$E$10&gt;0,B15&lt;=Cálculos!$E$11),Cálculos!$E$28,"")))</f>
        <v>65.418875</v>
      </c>
      <c r="D15" s="22">
        <f ca="1">IF(B15="","",+IF(B15-Cálculos!$E$10&lt;=0,0,IF(AND(B15-Cálculos!$E$10&gt;0,B15&lt;=Cálculos!$E$11),Cálculos!$E$28,"")))</f>
        <v>65.418875</v>
      </c>
      <c r="E15" s="22">
        <f ca="1">IF(B15="","",+IF(B15-Cálculos!$E$10&lt;=0,0,IF(AND(B15-Cálculos!$E$10&gt;0,B15&lt;=Cálculos!$E$11),Cálculos!$E$31,"")))</f>
        <v>66.978875000000002</v>
      </c>
    </row>
    <row r="16" spans="2:8" x14ac:dyDescent="0.2">
      <c r="B16" s="21">
        <f>+IF(B15&lt;Cálculos!$E$11,B15+1,"")</f>
        <v>11</v>
      </c>
      <c r="C16" s="22">
        <f ca="1">IF(B16="","",+IF(B16-Cálculos!$E$10&lt;=0,0,IF(AND(B16-Cálculos!$E$10&gt;0,B16&lt;=Cálculos!$E$11),Cálculos!$E$28,"")))</f>
        <v>65.418875</v>
      </c>
      <c r="D16" s="22">
        <f ca="1">IF(B16="","",+IF(B16-Cálculos!$E$10&lt;=0,0,IF(AND(B16-Cálculos!$E$10&gt;0,B16&lt;=Cálculos!$E$11),Cálculos!$E$28,"")))</f>
        <v>65.418875</v>
      </c>
      <c r="E16" s="22">
        <f ca="1">IF(B16="","",+IF(B16-Cálculos!$E$10&lt;=0,0,IF(AND(B16-Cálculos!$E$10&gt;0,B16&lt;=Cálculos!$E$11),Cálculos!$E$31,"")))</f>
        <v>66.978875000000002</v>
      </c>
    </row>
    <row r="17" spans="2:5" x14ac:dyDescent="0.2">
      <c r="B17" s="21">
        <f>+IF(B16&lt;Cálculos!$E$11,B16+1,"")</f>
        <v>12</v>
      </c>
      <c r="C17" s="22">
        <f ca="1">IF(B17="","",+IF(B17-Cálculos!$E$10&lt;=0,0,IF(AND(B17-Cálculos!$E$10&gt;0,B17&lt;=Cálculos!$E$11),Cálculos!$E$28,"")))</f>
        <v>65.418875</v>
      </c>
      <c r="D17" s="22">
        <f ca="1">IF(B17="","",+IF(B17-Cálculos!$E$10&lt;=0,0,IF(AND(B17-Cálculos!$E$10&gt;0,B17&lt;=Cálculos!$E$11),Cálculos!$E$28,"")))</f>
        <v>65.418875</v>
      </c>
      <c r="E17" s="22">
        <f ca="1">IF(B17="","",+IF(B17-Cálculos!$E$10&lt;=0,0,IF(AND(B17-Cálculos!$E$10&gt;0,B17&lt;=Cálculos!$E$11),Cálculos!$E$31,"")))</f>
        <v>66.978875000000002</v>
      </c>
    </row>
    <row r="18" spans="2:5" x14ac:dyDescent="0.2">
      <c r="B18" s="21">
        <f>+IF(B17&lt;Cálculos!$E$11,B17+1,"")</f>
        <v>13</v>
      </c>
      <c r="C18" s="22">
        <f ca="1">IF(B18="","",+IF(B18-Cálculos!$E$10&lt;=0,0,IF(AND(B18-Cálculos!$E$10&gt;0,B18&lt;=Cálculos!$E$11),Cálculos!$E$28,"")))</f>
        <v>65.418875</v>
      </c>
      <c r="D18" s="22">
        <f ca="1">IF(B18="","",+IF(B18-Cálculos!$E$10&lt;=0,0,IF(AND(B18-Cálculos!$E$10&gt;0,B18&lt;=Cálculos!$E$11),Cálculos!$E$28,"")))</f>
        <v>65.418875</v>
      </c>
      <c r="E18" s="22">
        <f ca="1">IF(B18="","",+IF(B18-Cálculos!$E$10&lt;=0,0,IF(AND(B18-Cálculos!$E$10&gt;0,B18&lt;=Cálculos!$E$11),Cálculos!$E$31,"")))</f>
        <v>66.978875000000002</v>
      </c>
    </row>
    <row r="19" spans="2:5" x14ac:dyDescent="0.2">
      <c r="B19" s="21">
        <f>+IF(B18&lt;Cálculos!$E$11,B18+1,"")</f>
        <v>14</v>
      </c>
      <c r="C19" s="22">
        <f ca="1">IF(B19="","",+IF(B19-Cálculos!$E$10&lt;=0,0,IF(AND(B19-Cálculos!$E$10&gt;0,B19&lt;=Cálculos!$E$11),Cálculos!$E$28,"")))</f>
        <v>65.418875</v>
      </c>
      <c r="D19" s="22">
        <f ca="1">IF(B19="","",+IF(B19-Cálculos!$E$10&lt;=0,0,IF(AND(B19-Cálculos!$E$10&gt;0,B19&lt;=Cálculos!$E$11),Cálculos!$E$28,"")))</f>
        <v>65.418875</v>
      </c>
      <c r="E19" s="22">
        <f ca="1">IF(B19="","",+IF(B19-Cálculos!$E$10&lt;=0,0,IF(AND(B19-Cálculos!$E$10&gt;0,B19&lt;=Cálculos!$E$11),Cálculos!$E$31,"")))</f>
        <v>66.978875000000002</v>
      </c>
    </row>
    <row r="20" spans="2:5" x14ac:dyDescent="0.2">
      <c r="B20" s="21">
        <f>+IF(B19&lt;Cálculos!$E$11,B19+1,"")</f>
        <v>15</v>
      </c>
      <c r="C20" s="22">
        <f ca="1">IF(B20="","",+IF(B20-Cálculos!$E$10&lt;=0,0,IF(AND(B20-Cálculos!$E$10&gt;0,B20&lt;=Cálculos!$E$11),Cálculos!$E$28,"")))</f>
        <v>65.418875</v>
      </c>
      <c r="D20" s="22">
        <f ca="1">IF(B20="","",+IF(B20-Cálculos!$E$10&lt;=0,0,IF(AND(B20-Cálculos!$E$10&gt;0,B20&lt;=Cálculos!$E$11),Cálculos!$E$28,"")))</f>
        <v>65.418875</v>
      </c>
      <c r="E20" s="22">
        <f ca="1">IF(B20="","",+IF(B20-Cálculos!$E$10&lt;=0,0,IF(AND(B20-Cálculos!$E$10&gt;0,B20&lt;=Cálculos!$E$11),Cálculos!$E$31,"")))</f>
        <v>66.978875000000002</v>
      </c>
    </row>
    <row r="21" spans="2:5" x14ac:dyDescent="0.2">
      <c r="B21" s="21">
        <f>+IF(B20&lt;Cálculos!$E$11,B20+1,"")</f>
        <v>16</v>
      </c>
      <c r="C21" s="22">
        <f ca="1">IF(B21="","",+IF(B21-Cálculos!$E$10&lt;=0,0,IF(AND(B21-Cálculos!$E$10&gt;0,B21&lt;=Cálculos!$E$11),Cálculos!$E$28,"")))</f>
        <v>65.418875</v>
      </c>
      <c r="D21" s="22">
        <f ca="1">IF(B21="","",+IF(B21-Cálculos!$E$10&lt;=0,0,IF(AND(B21-Cálculos!$E$10&gt;0,B21&lt;=Cálculos!$E$11),Cálculos!$E$28,"")))</f>
        <v>65.418875</v>
      </c>
      <c r="E21" s="22">
        <f ca="1">IF(B21="","",+IF(B21-Cálculos!$E$10&lt;=0,0,IF(AND(B21-Cálculos!$E$10&gt;0,B21&lt;=Cálculos!$E$11),Cálculos!$E$31,"")))</f>
        <v>66.978875000000002</v>
      </c>
    </row>
    <row r="22" spans="2:5" x14ac:dyDescent="0.2">
      <c r="B22" s="21">
        <f>+IF(B21&lt;Cálculos!$E$11,B21+1,"")</f>
        <v>17</v>
      </c>
      <c r="C22" s="22">
        <f ca="1">IF(B22="","",+IF(B22-Cálculos!$E$10&lt;=0,0,IF(AND(B22-Cálculos!$E$10&gt;0,B22&lt;=Cálculos!$E$11),Cálculos!$E$28,"")))</f>
        <v>65.418875</v>
      </c>
      <c r="D22" s="22">
        <f ca="1">IF(B22="","",+IF(B22-Cálculos!$E$10&lt;=0,0,IF(AND(B22-Cálculos!$E$10&gt;0,B22&lt;=Cálculos!$E$11),Cálculos!$E$28,"")))</f>
        <v>65.418875</v>
      </c>
      <c r="E22" s="22">
        <f ca="1">IF(B22="","",+IF(B22-Cálculos!$E$10&lt;=0,0,IF(AND(B22-Cálculos!$E$10&gt;0,B22&lt;=Cálculos!$E$11),Cálculos!$E$31,"")))</f>
        <v>66.978875000000002</v>
      </c>
    </row>
    <row r="23" spans="2:5" x14ac:dyDescent="0.2">
      <c r="B23" s="21">
        <f>+IF(B22&lt;Cálculos!$E$11,B22+1,"")</f>
        <v>18</v>
      </c>
      <c r="C23" s="22">
        <f ca="1">IF(B23="","",+IF(B23-Cálculos!$E$10&lt;=0,0,IF(AND(B23-Cálculos!$E$10&gt;0,B23&lt;=Cálculos!$E$11),Cálculos!$E$28,"")))</f>
        <v>65.418875</v>
      </c>
      <c r="D23" s="22">
        <f ca="1">IF(B23="","",+IF(B23-Cálculos!$E$10&lt;=0,0,IF(AND(B23-Cálculos!$E$10&gt;0,B23&lt;=Cálculos!$E$11),Cálculos!$E$28,"")))</f>
        <v>65.418875</v>
      </c>
      <c r="E23" s="22">
        <f ca="1">IF(B23="","",+IF(B23-Cálculos!$E$10&lt;=0,0,IF(AND(B23-Cálculos!$E$10&gt;0,B23&lt;=Cálculos!$E$11),Cálculos!$E$31,"")))</f>
        <v>66.978875000000002</v>
      </c>
    </row>
    <row r="24" spans="2:5" x14ac:dyDescent="0.2">
      <c r="B24" s="21">
        <f>+IF(B23&lt;Cálculos!$E$11,B23+1,"")</f>
        <v>19</v>
      </c>
      <c r="C24" s="22">
        <f ca="1">IF(B24="","",+IF(B24-Cálculos!$E$10&lt;=0,0,IF(AND(B24-Cálculos!$E$10&gt;0,B24&lt;=Cálculos!$E$11),Cálculos!$E$28,"")))</f>
        <v>65.418875</v>
      </c>
      <c r="D24" s="22">
        <f ca="1">IF(B24="","",+IF(B24-Cálculos!$E$10&lt;=0,0,IF(AND(B24-Cálculos!$E$10&gt;0,B24&lt;=Cálculos!$E$11),Cálculos!$E$28,"")))</f>
        <v>65.418875</v>
      </c>
      <c r="E24" s="22">
        <f ca="1">IF(B24="","",+IF(B24-Cálculos!$E$10&lt;=0,0,IF(AND(B24-Cálculos!$E$10&gt;0,B24&lt;=Cálculos!$E$11),Cálculos!$E$31,"")))</f>
        <v>66.978875000000002</v>
      </c>
    </row>
    <row r="25" spans="2:5" x14ac:dyDescent="0.2">
      <c r="B25" s="21">
        <f>+IF(B24&lt;Cálculos!$E$11,B24+1,"")</f>
        <v>20</v>
      </c>
      <c r="C25" s="22">
        <f ca="1">IF(B25="","",+IF(B25-Cálculos!$E$10&lt;=0,0,IF(AND(B25-Cálculos!$E$10&gt;0,B25&lt;=Cálculos!$E$11),Cálculos!$E$28,"")))</f>
        <v>65.418875</v>
      </c>
      <c r="D25" s="22">
        <f ca="1">IF(B25="","",+IF(B25-Cálculos!$E$10&lt;=0,0,IF(AND(B25-Cálculos!$E$10&gt;0,B25&lt;=Cálculos!$E$11),Cálculos!$E$28,"")))</f>
        <v>65.418875</v>
      </c>
      <c r="E25" s="22">
        <f ca="1">IF(B25="","",+IF(B25-Cálculos!$E$10&lt;=0,0,IF(AND(B25-Cálculos!$E$10&gt;0,B25&lt;=Cálculos!$E$11),Cálculos!$E$31,"")))</f>
        <v>66.978875000000002</v>
      </c>
    </row>
    <row r="26" spans="2:5" x14ac:dyDescent="0.2">
      <c r="B26" s="21">
        <f>+IF(B25&lt;Cálculos!$E$11,B25+1,"")</f>
        <v>21</v>
      </c>
      <c r="C26" s="22">
        <f ca="1">IF(B26="","",+IF(B26-Cálculos!$E$10&lt;=0,0,IF(AND(B26-Cálculos!$E$10&gt;0,B26&lt;=Cálculos!$E$11),Cálculos!$E$28,"")))</f>
        <v>65.418875</v>
      </c>
      <c r="D26" s="22">
        <f ca="1">IF(B26="","",+IF(B26-Cálculos!$E$10&lt;=0,0,IF(AND(B26-Cálculos!$E$10&gt;0,B26&lt;=Cálculos!$E$11),Cálculos!$E$28,"")))</f>
        <v>65.418875</v>
      </c>
      <c r="E26" s="22">
        <f ca="1">IF(B26="","",+IF(B26-Cálculos!$E$10&lt;=0,0,IF(AND(B26-Cálculos!$E$10&gt;0,B26&lt;=Cálculos!$E$11),Cálculos!$E$31,"")))</f>
        <v>66.978875000000002</v>
      </c>
    </row>
    <row r="27" spans="2:5" x14ac:dyDescent="0.2">
      <c r="B27" s="21">
        <f>+IF(B26&lt;Cálculos!$E$11,B26+1,"")</f>
        <v>22</v>
      </c>
      <c r="C27" s="22">
        <f ca="1">IF(B27="","",+IF(B27-Cálculos!$E$10&lt;=0,0,IF(AND(B27-Cálculos!$E$10&gt;0,B27&lt;=Cálculos!$E$11),Cálculos!$E$28,"")))</f>
        <v>65.418875</v>
      </c>
      <c r="D27" s="22">
        <f ca="1">IF(B27="","",+IF(B27-Cálculos!$E$10&lt;=0,0,IF(AND(B27-Cálculos!$E$10&gt;0,B27&lt;=Cálculos!$E$11),Cálculos!$E$28,"")))</f>
        <v>65.418875</v>
      </c>
      <c r="E27" s="22">
        <f ca="1">IF(B27="","",+IF(B27-Cálculos!$E$10&lt;=0,0,IF(AND(B27-Cálculos!$E$10&gt;0,B27&lt;=Cálculos!$E$11),Cálculos!$E$31,"")))</f>
        <v>66.978875000000002</v>
      </c>
    </row>
    <row r="28" spans="2:5" x14ac:dyDescent="0.2">
      <c r="B28" s="21">
        <f>+IF(B27&lt;Cálculos!$E$11,B27+1,"")</f>
        <v>23</v>
      </c>
      <c r="C28" s="22">
        <f ca="1">IF(B28="","",+IF(B28-Cálculos!$E$10&lt;=0,0,IF(AND(B28-Cálculos!$E$10&gt;0,B28&lt;=Cálculos!$E$11),Cálculos!$E$28,"")))</f>
        <v>65.418875</v>
      </c>
      <c r="D28" s="22">
        <f ca="1">IF(B28="","",+IF(B28-Cálculos!$E$10&lt;=0,0,IF(AND(B28-Cálculos!$E$10&gt;0,B28&lt;=Cálculos!$E$11),Cálculos!$E$28,"")))</f>
        <v>65.418875</v>
      </c>
      <c r="E28" s="22">
        <f ca="1">IF(B28="","",+IF(B28-Cálculos!$E$10&lt;=0,0,IF(AND(B28-Cálculos!$E$10&gt;0,B28&lt;=Cálculos!$E$11),Cálculos!$E$31,"")))</f>
        <v>66.978875000000002</v>
      </c>
    </row>
    <row r="29" spans="2:5" x14ac:dyDescent="0.2">
      <c r="B29" s="21">
        <f>+IF(B28&lt;Cálculos!$E$11,B28+1,"")</f>
        <v>24</v>
      </c>
      <c r="C29" s="22">
        <f ca="1">IF(B29="","",+IF(B29-Cálculos!$E$10&lt;=0,0,IF(AND(B29-Cálculos!$E$10&gt;0,B29&lt;=Cálculos!$E$11),Cálculos!$E$28,"")))</f>
        <v>65.418875</v>
      </c>
      <c r="D29" s="22">
        <f ca="1">IF(B29="","",+IF(B29-Cálculos!$E$10&lt;=0,0,IF(AND(B29-Cálculos!$E$10&gt;0,B29&lt;=Cálculos!$E$11),Cálculos!$E$28,"")))</f>
        <v>65.418875</v>
      </c>
      <c r="E29" s="22">
        <f ca="1">IF(B29="","",+IF(B29-Cálculos!$E$10&lt;=0,0,IF(AND(B29-Cálculos!$E$10&gt;0,B29&lt;=Cálculos!$E$11),Cálculos!$E$31,"")))</f>
        <v>66.978875000000002</v>
      </c>
    </row>
    <row r="30" spans="2:5" x14ac:dyDescent="0.2">
      <c r="B30" s="21" t="str">
        <f>+IF(B29&lt;Cálculos!$E$11,B29+1,"")</f>
        <v/>
      </c>
      <c r="C30" s="22" t="str">
        <f>IF(B30="","",+IF(B30-Cálculos!$E$10&lt;=0,0,IF(AND(B30-Cálculos!$E$10&gt;0,B30&lt;=Cálculos!$E$11),Cálculos!$E$28,"")))</f>
        <v/>
      </c>
      <c r="D30" s="22" t="str">
        <f>IF(B30="","",+IF(B30-Cálculos!$E$10&lt;=0,0,IF(AND(B30-Cálculos!$E$10&gt;0,B30&lt;=Cálculos!$E$11),Cálculos!$E$28,"")))</f>
        <v/>
      </c>
      <c r="E30" s="22" t="str">
        <f>IF(B30="","",+IF(B30-Cálculos!$E$10&lt;=0,0,IF(AND(B30-Cálculos!$E$10&gt;0,B30&lt;=Cálculos!$E$11),Cálculos!$E$31,"")))</f>
        <v/>
      </c>
    </row>
    <row r="31" spans="2:5" x14ac:dyDescent="0.2">
      <c r="B31" s="21" t="str">
        <f>+IF(B30&lt;Cálculos!$E$11,B30+1,"")</f>
        <v/>
      </c>
      <c r="C31" s="22" t="str">
        <f>IF(B31="","",+IF(B31-Cálculos!$E$10&lt;=0,0,IF(AND(B31-Cálculos!$E$10&gt;0,B31&lt;=Cálculos!$E$11),Cálculos!$E$28,"")))</f>
        <v/>
      </c>
      <c r="D31" s="22" t="str">
        <f>IF(B31="","",+IF(B31-Cálculos!$E$10&lt;=0,0,IF(AND(B31-Cálculos!$E$10&gt;0,B31&lt;=Cálculos!$E$11),Cálculos!$E$28,"")))</f>
        <v/>
      </c>
      <c r="E31" s="22" t="str">
        <f>IF(B31="","",+IF(B31-Cálculos!$E$10&lt;=0,0,IF(AND(B31-Cálculos!$E$10&gt;0,B31&lt;=Cálculos!$E$11),Cálculos!$E$31,"")))</f>
        <v/>
      </c>
    </row>
    <row r="32" spans="2:5" x14ac:dyDescent="0.2">
      <c r="B32" s="21" t="str">
        <f>+IF(B31&lt;Cálculos!$E$11,B31+1,"")</f>
        <v/>
      </c>
      <c r="C32" s="22" t="str">
        <f>IF(B32="","",+IF(B32-Cálculos!$E$10&lt;=0,0,IF(AND(B32-Cálculos!$E$10&gt;0,B32&lt;=Cálculos!$E$11),Cálculos!$E$28,"")))</f>
        <v/>
      </c>
      <c r="D32" s="22" t="str">
        <f>IF(B32="","",+IF(B32-Cálculos!$E$10&lt;=0,0,IF(AND(B32-Cálculos!$E$10&gt;0,B32&lt;=Cálculos!$E$11),Cálculos!$E$28,"")))</f>
        <v/>
      </c>
      <c r="E32" s="22" t="str">
        <f>IF(B32="","",+IF(B32-Cálculos!$E$10&lt;=0,0,IF(AND(B32-Cálculos!$E$10&gt;0,B32&lt;=Cálculos!$E$11),Cálculos!$E$31,"")))</f>
        <v/>
      </c>
    </row>
    <row r="33" spans="2:5" x14ac:dyDescent="0.2">
      <c r="B33" s="21" t="str">
        <f>+IF(B32&lt;Cálculos!$E$11,B32+1,"")</f>
        <v/>
      </c>
      <c r="C33" s="22" t="str">
        <f>IF(B33="","",+IF(B33-Cálculos!$E$10&lt;=0,0,IF(AND(B33-Cálculos!$E$10&gt;0,B33&lt;=Cálculos!$E$11),Cálculos!$E$28,"")))</f>
        <v/>
      </c>
      <c r="D33" s="22" t="str">
        <f>IF(B33="","",+IF(B33-Cálculos!$E$10&lt;=0,0,IF(AND(B33-Cálculos!$E$10&gt;0,B33&lt;=Cálculos!$E$11),Cálculos!$E$28,"")))</f>
        <v/>
      </c>
      <c r="E33" s="22" t="str">
        <f>IF(B33="","",+IF(B33-Cálculos!$E$10&lt;=0,0,IF(AND(B33-Cálculos!$E$10&gt;0,B33&lt;=Cálculos!$E$11),Cálculos!$E$31,"")))</f>
        <v/>
      </c>
    </row>
    <row r="34" spans="2:5" x14ac:dyDescent="0.2">
      <c r="B34" s="21" t="str">
        <f>+IF(B33&lt;Cálculos!$E$11,B33+1,"")</f>
        <v/>
      </c>
      <c r="C34" s="22" t="str">
        <f>IF(B34="","",+IF(B34-Cálculos!$E$10&lt;=0,0,IF(AND(B34-Cálculos!$E$10&gt;0,B34&lt;=Cálculos!$E$11),Cálculos!$E$28,"")))</f>
        <v/>
      </c>
      <c r="D34" s="22" t="str">
        <f>IF(B34="","",+IF(B34-Cálculos!$E$10&lt;=0,0,IF(AND(B34-Cálculos!$E$10&gt;0,B34&lt;=Cálculos!$E$11),Cálculos!$E$28,"")))</f>
        <v/>
      </c>
      <c r="E34" s="22" t="str">
        <f>IF(B34="","",+IF(B34-Cálculos!$E$10&lt;=0,0,IF(AND(B34-Cálculos!$E$10&gt;0,B34&lt;=Cálculos!$E$11),Cálculos!$E$31,"")))</f>
        <v/>
      </c>
    </row>
    <row r="35" spans="2:5" x14ac:dyDescent="0.2">
      <c r="B35" s="21" t="str">
        <f>+IF(B34&lt;Cálculos!$E$11,B34+1,"")</f>
        <v/>
      </c>
      <c r="C35" s="22" t="str">
        <f>IF(B35="","",+IF(B35-Cálculos!$E$10&lt;=0,0,IF(AND(B35-Cálculos!$E$10&gt;0,B35&lt;=Cálculos!$E$11),Cálculos!$E$28,"")))</f>
        <v/>
      </c>
      <c r="D35" s="22" t="str">
        <f>IF(B35="","",+IF(B35-Cálculos!$E$10&lt;=0,0,IF(AND(B35-Cálculos!$E$10&gt;0,B35&lt;=Cálculos!$E$11),Cálculos!$E$28,"")))</f>
        <v/>
      </c>
      <c r="E35" s="22" t="str">
        <f>IF(B35="","",+IF(B35-Cálculos!$E$10&lt;=0,0,IF(AND(B35-Cálculos!$E$10&gt;0,B35&lt;=Cálculos!$E$11),Cálculos!$E$31,"")))</f>
        <v/>
      </c>
    </row>
    <row r="36" spans="2:5" x14ac:dyDescent="0.2">
      <c r="B36" s="21" t="str">
        <f>+IF(B35&lt;Cálculos!$E$11,B35+1,"")</f>
        <v/>
      </c>
      <c r="C36" s="22" t="str">
        <f>IF(B36="","",+IF(B36-Cálculos!$E$10&lt;=0,0,IF(AND(B36-Cálculos!$E$10&gt;0,B36&lt;=Cálculos!$E$11),Cálculos!$E$28,"")))</f>
        <v/>
      </c>
      <c r="D36" s="22" t="str">
        <f>IF(B36="","",+IF(B36-Cálculos!$E$10&lt;=0,0,IF(AND(B36-Cálculos!$E$10&gt;0,B36&lt;=Cálculos!$E$11),Cálculos!$E$28,"")))</f>
        <v/>
      </c>
      <c r="E36" s="22" t="str">
        <f>IF(B36="","",+IF(B36-Cálculos!$E$10&lt;=0,0,IF(AND(B36-Cálculos!$E$10&gt;0,B36&lt;=Cálculos!$E$11),Cálculos!$E$31,"")))</f>
        <v/>
      </c>
    </row>
    <row r="37" spans="2:5" x14ac:dyDescent="0.2">
      <c r="B37" s="21" t="str">
        <f>+IF(B36&lt;Cálculos!$E$11,B36+1,"")</f>
        <v/>
      </c>
      <c r="C37" s="22" t="str">
        <f>IF(B37="","",+IF(B37-Cálculos!$E$10&lt;=0,0,IF(AND(B37-Cálculos!$E$10&gt;0,B37&lt;=Cálculos!$E$11),Cálculos!$E$28,"")))</f>
        <v/>
      </c>
      <c r="D37" s="22" t="str">
        <f>IF(B37="","",+IF(B37-Cálculos!$E$10&lt;=0,0,IF(AND(B37-Cálculos!$E$10&gt;0,B37&lt;=Cálculos!$E$11),Cálculos!$E$28,"")))</f>
        <v/>
      </c>
      <c r="E37" s="22" t="str">
        <f>IF(B37="","",+IF(B37-Cálculos!$E$10&lt;=0,0,IF(AND(B37-Cálculos!$E$10&gt;0,B37&lt;=Cálculos!$E$11),Cálculos!$E$31,"")))</f>
        <v/>
      </c>
    </row>
    <row r="38" spans="2:5" x14ac:dyDescent="0.2">
      <c r="B38" s="21" t="str">
        <f>+IF(B37&lt;Cálculos!$E$11,B37+1,"")</f>
        <v/>
      </c>
      <c r="C38" s="22" t="str">
        <f>IF(B38="","",+IF(B38-Cálculos!$E$10&lt;=0,0,IF(AND(B38-Cálculos!$E$10&gt;0,B38&lt;=Cálculos!$E$11),Cálculos!$E$28,"")))</f>
        <v/>
      </c>
      <c r="D38" s="22" t="str">
        <f>IF(B38="","",+IF(B38-Cálculos!$E$10&lt;=0,0,IF(AND(B38-Cálculos!$E$10&gt;0,B38&lt;=Cálculos!$E$11),Cálculos!$E$28,"")))</f>
        <v/>
      </c>
      <c r="E38" s="22" t="str">
        <f>IF(B38="","",+IF(B38-Cálculos!$E$10&lt;=0,0,IF(AND(B38-Cálculos!$E$10&gt;0,B38&lt;=Cálculos!$E$11),Cálculos!$E$31,"")))</f>
        <v/>
      </c>
    </row>
    <row r="39" spans="2:5" x14ac:dyDescent="0.2">
      <c r="B39" s="21" t="str">
        <f>+IF(B38&lt;Cálculos!$E$11,B38+1,"")</f>
        <v/>
      </c>
      <c r="C39" s="22" t="str">
        <f>IF(B39="","",+IF(B39-Cálculos!$E$10&lt;=0,0,IF(AND(B39-Cálculos!$E$10&gt;0,B39&lt;=Cálculos!$E$11),Cálculos!$E$28,"")))</f>
        <v/>
      </c>
      <c r="D39" s="22" t="str">
        <f>IF(B39="","",+IF(B39-Cálculos!$E$10&lt;=0,0,IF(AND(B39-Cálculos!$E$10&gt;0,B39&lt;=Cálculos!$E$11),Cálculos!$E$28,"")))</f>
        <v/>
      </c>
      <c r="E39" s="22" t="str">
        <f>IF(B39="","",+IF(B39-Cálculos!$E$10&lt;=0,0,IF(AND(B39-Cálculos!$E$10&gt;0,B39&lt;=Cálculos!$E$11),Cálculos!$E$31,"")))</f>
        <v/>
      </c>
    </row>
    <row r="40" spans="2:5" x14ac:dyDescent="0.2">
      <c r="B40" s="21" t="str">
        <f>+IF(B39&lt;Cálculos!$E$11,B39+1,"")</f>
        <v/>
      </c>
      <c r="C40" s="22" t="str">
        <f>IF(B40="","",+IF(B40-Cálculos!$E$10&lt;=0,0,IF(AND(B40-Cálculos!$E$10&gt;0,B40&lt;=Cálculos!$E$11),Cálculos!$E$28,"")))</f>
        <v/>
      </c>
      <c r="D40" s="22" t="str">
        <f>IF(B40="","",+IF(B40-Cálculos!$E$10&lt;=0,0,IF(AND(B40-Cálculos!$E$10&gt;0,B40&lt;=Cálculos!$E$11),Cálculos!$E$28,"")))</f>
        <v/>
      </c>
      <c r="E40" s="22" t="str">
        <f>IF(B40="","",+IF(B40-Cálculos!$E$10&lt;=0,0,IF(AND(B40-Cálculos!$E$10&gt;0,B40&lt;=Cálculos!$E$11),Cálculos!$E$31,"")))</f>
        <v/>
      </c>
    </row>
    <row r="41" spans="2:5" x14ac:dyDescent="0.2">
      <c r="B41" s="21" t="str">
        <f>+IF(B40&lt;Cálculos!$E$11,B40+1,"")</f>
        <v/>
      </c>
      <c r="C41" s="22" t="str">
        <f>IF(B41="","",+IF(B41-Cálculos!$E$10&lt;=0,0,IF(AND(B41-Cálculos!$E$10&gt;0,B41&lt;=Cálculos!$E$11),Cálculos!$E$28,"")))</f>
        <v/>
      </c>
      <c r="D41" s="22" t="str">
        <f>IF(B41="","",+IF(B41-Cálculos!$E$10&lt;=0,0,IF(AND(B41-Cálculos!$E$10&gt;0,B41&lt;=Cálculos!$E$11),Cálculos!$E$28,"")))</f>
        <v/>
      </c>
      <c r="E41" s="22" t="str">
        <f>IF(B41="","",+IF(B41-Cálculos!$E$10&lt;=0,0,IF(AND(B41-Cálculos!$E$10&gt;0,B41&lt;=Cálculos!$E$11),Cálculos!$E$31,"")))</f>
        <v/>
      </c>
    </row>
    <row r="42" spans="2:5" x14ac:dyDescent="0.2">
      <c r="B42" s="21" t="str">
        <f>+IF(B41&lt;Cálculos!$E$11,B41+1,"")</f>
        <v/>
      </c>
      <c r="C42" s="22" t="str">
        <f>IF(B42="","",+IF(B42-Cálculos!$E$10&lt;=0,0,IF(AND(B42-Cálculos!$E$10&gt;0,B42&lt;=Cálculos!$E$11),Cálculos!$E$28,"")))</f>
        <v/>
      </c>
      <c r="D42" s="22" t="str">
        <f>IF(B42="","",+IF(B42-Cálculos!$E$10&lt;=0,0,IF(AND(B42-Cálculos!$E$10&gt;0,B42&lt;=Cálculos!$E$11),Cálculos!$E$28,"")))</f>
        <v/>
      </c>
      <c r="E42" s="22" t="str">
        <f>IF(B42="","",+IF(B42-Cálculos!$E$10&lt;=0,0,IF(AND(B42-Cálculos!$E$10&gt;0,B42&lt;=Cálculos!$E$11),Cálculos!$E$31,"")))</f>
        <v/>
      </c>
    </row>
    <row r="43" spans="2:5" x14ac:dyDescent="0.2">
      <c r="B43" s="21" t="str">
        <f>+IF(B42&lt;Cálculos!$E$11,B42+1,"")</f>
        <v/>
      </c>
      <c r="C43" s="22" t="str">
        <f>IF(B43="","",+IF(B43-Cálculos!$E$10&lt;=0,0,IF(AND(B43-Cálculos!$E$10&gt;0,B43&lt;=Cálculos!$E$11),Cálculos!$E$28,"")))</f>
        <v/>
      </c>
      <c r="D43" s="22" t="str">
        <f>IF(B43="","",+IF(B43-Cálculos!$E$10&lt;=0,0,IF(AND(B43-Cálculos!$E$10&gt;0,B43&lt;=Cálculos!$E$11),Cálculos!$E$28,"")))</f>
        <v/>
      </c>
      <c r="E43" s="22" t="str">
        <f>IF(B43="","",+IF(B43-Cálculos!$E$10&lt;=0,0,IF(AND(B43-Cálculos!$E$10&gt;0,B43&lt;=Cálculos!$E$11),Cálculos!$E$31,"")))</f>
        <v/>
      </c>
    </row>
    <row r="44" spans="2:5" x14ac:dyDescent="0.2">
      <c r="B44" s="21" t="str">
        <f>+IF(B43&lt;Cálculos!$E$11,B43+1,"")</f>
        <v/>
      </c>
      <c r="C44" s="22" t="str">
        <f>IF(B44="","",+IF(B44-Cálculos!$E$10&lt;=0,0,IF(AND(B44-Cálculos!$E$10&gt;0,B44&lt;=Cálculos!$E$11),Cálculos!$E$28,"")))</f>
        <v/>
      </c>
      <c r="D44" s="22" t="str">
        <f>IF(B44="","",+IF(B44-Cálculos!$E$10&lt;=0,0,IF(AND(B44-Cálculos!$E$10&gt;0,B44&lt;=Cálculos!$E$11),Cálculos!$E$28,"")))</f>
        <v/>
      </c>
      <c r="E44" s="22" t="str">
        <f>IF(B44="","",+IF(B44-Cálculos!$E$10&lt;=0,0,IF(AND(B44-Cálculos!$E$10&gt;0,B44&lt;=Cálculos!$E$11),Cálculos!$E$31,"")))</f>
        <v/>
      </c>
    </row>
    <row r="45" spans="2:5" x14ac:dyDescent="0.2">
      <c r="B45" s="21" t="str">
        <f>+IF(B44&lt;Cálculos!$E$11,B44+1,"")</f>
        <v/>
      </c>
      <c r="C45" s="22" t="str">
        <f>IF(B45="","",+IF(B45-Cálculos!$E$10&lt;=0,0,IF(AND(B45-Cálculos!$E$10&gt;0,B45&lt;=Cálculos!$E$11),Cálculos!$E$28,"")))</f>
        <v/>
      </c>
      <c r="D45" s="22" t="str">
        <f>IF(B45="","",+IF(B45-Cálculos!$E$10&lt;=0,0,IF(AND(B45-Cálculos!$E$10&gt;0,B45&lt;=Cálculos!$E$11),Cálculos!$E$28,"")))</f>
        <v/>
      </c>
      <c r="E45" s="22" t="str">
        <f>IF(B45="","",+IF(B45-Cálculos!$E$10&lt;=0,0,IF(AND(B45-Cálculos!$E$10&gt;0,B45&lt;=Cálculos!$E$11),Cálculos!$E$31,"")))</f>
        <v/>
      </c>
    </row>
    <row r="46" spans="2:5" x14ac:dyDescent="0.2">
      <c r="B46" s="21" t="str">
        <f>+IF(B45&lt;Cálculos!$E$11,B45+1,"")</f>
        <v/>
      </c>
      <c r="C46" s="22" t="str">
        <f>IF(B46="","",+IF(B46-Cálculos!$E$10&lt;=0,0,IF(AND(B46-Cálculos!$E$10&gt;0,B46&lt;=Cálculos!$E$11),Cálculos!$E$28,"")))</f>
        <v/>
      </c>
      <c r="D46" s="22" t="str">
        <f>IF(B46="","",+IF(B46-Cálculos!$E$10&lt;=0,0,IF(AND(B46-Cálculos!$E$10&gt;0,B46&lt;=Cálculos!$E$11),Cálculos!$E$28,"")))</f>
        <v/>
      </c>
      <c r="E46" s="22" t="str">
        <f>IF(B46="","",+IF(B46-Cálculos!$E$10&lt;=0,0,IF(AND(B46-Cálculos!$E$10&gt;0,B46&lt;=Cálculos!$E$11),Cálculos!$E$31,"")))</f>
        <v/>
      </c>
    </row>
    <row r="47" spans="2:5" x14ac:dyDescent="0.2">
      <c r="B47" s="21" t="str">
        <f>+IF(B46&lt;Cálculos!$E$11,B46+1,"")</f>
        <v/>
      </c>
      <c r="C47" s="22" t="str">
        <f>IF(B47="","",+IF(B47-Cálculos!$E$10&lt;=0,0,IF(AND(B47-Cálculos!$E$10&gt;0,B47&lt;=Cálculos!$E$11),Cálculos!$E$28,"")))</f>
        <v/>
      </c>
      <c r="D47" s="22" t="str">
        <f>IF(B47="","",+IF(B47-Cálculos!$E$10&lt;=0,0,IF(AND(B47-Cálculos!$E$10&gt;0,B47&lt;=Cálculos!$E$11),Cálculos!$E$28,"")))</f>
        <v/>
      </c>
      <c r="E47" s="22" t="str">
        <f>IF(B47="","",+IF(B47-Cálculos!$E$10&lt;=0,0,IF(AND(B47-Cálculos!$E$10&gt;0,B47&lt;=Cálculos!$E$11),Cálculos!$E$31,"")))</f>
        <v/>
      </c>
    </row>
    <row r="48" spans="2:5" x14ac:dyDescent="0.2">
      <c r="B48" s="21" t="str">
        <f>+IF(B47&lt;Cálculos!$E$11,B47+1,"")</f>
        <v/>
      </c>
      <c r="C48" s="22" t="str">
        <f>IF(B48="","",+IF(B48-Cálculos!$E$10&lt;=0,0,IF(AND(B48-Cálculos!$E$10&gt;0,B48&lt;=Cálculos!$E$11),Cálculos!$E$28,"")))</f>
        <v/>
      </c>
      <c r="D48" s="22" t="str">
        <f>IF(B48="","",+IF(B48-Cálculos!$E$10&lt;=0,0,IF(AND(B48-Cálculos!$E$10&gt;0,B48&lt;=Cálculos!$E$11),Cálculos!$E$28,"")))</f>
        <v/>
      </c>
      <c r="E48" s="22" t="str">
        <f>IF(B48="","",+IF(B48-Cálculos!$E$10&lt;=0,0,IF(AND(B48-Cálculos!$E$10&gt;0,B48&lt;=Cálculos!$E$11),Cálculos!$E$31,"")))</f>
        <v/>
      </c>
    </row>
    <row r="49" spans="2:5" x14ac:dyDescent="0.2">
      <c r="B49" s="21" t="str">
        <f>+IF(B48&lt;Cálculos!$E$11,B48+1,"")</f>
        <v/>
      </c>
      <c r="C49" s="22" t="str">
        <f>IF(B49="","",+IF(B49-Cálculos!$E$10&lt;=0,0,IF(AND(B49-Cálculos!$E$10&gt;0,B49&lt;=Cálculos!$E$11),Cálculos!$E$28,"")))</f>
        <v/>
      </c>
      <c r="D49" s="22" t="str">
        <f>IF(B49="","",+IF(B49-Cálculos!$E$10&lt;=0,0,IF(AND(B49-Cálculos!$E$10&gt;0,B49&lt;=Cálculos!$E$11),Cálculos!$E$28,"")))</f>
        <v/>
      </c>
      <c r="E49" s="22" t="str">
        <f>IF(B49="","",+IF(B49-Cálculos!$E$10&lt;=0,0,IF(AND(B49-Cálculos!$E$10&gt;0,B49&lt;=Cálculos!$E$11),Cálculos!$E$31,"")))</f>
        <v/>
      </c>
    </row>
    <row r="50" spans="2:5" x14ac:dyDescent="0.2">
      <c r="B50" s="21" t="str">
        <f>+IF(B49&lt;Cálculos!$E$11,B49+1,"")</f>
        <v/>
      </c>
      <c r="C50" s="22" t="str">
        <f>IF(B50="","",+IF(B50-Cálculos!$E$10&lt;=0,0,IF(AND(B50-Cálculos!$E$10&gt;0,B50&lt;=Cálculos!$E$11),Cálculos!$E$28,"")))</f>
        <v/>
      </c>
      <c r="D50" s="22" t="str">
        <f>IF(B50="","",+IF(B50-Cálculos!$E$10&lt;=0,0,IF(AND(B50-Cálculos!$E$10&gt;0,B50&lt;=Cálculos!$E$11),Cálculos!$E$28,"")))</f>
        <v/>
      </c>
      <c r="E50" s="22" t="str">
        <f>IF(B50="","",+IF(B50-Cálculos!$E$10&lt;=0,0,IF(AND(B50-Cálculos!$E$10&gt;0,B50&lt;=Cálculos!$E$11),Cálculos!$E$31,"")))</f>
        <v/>
      </c>
    </row>
    <row r="51" spans="2:5" x14ac:dyDescent="0.2">
      <c r="B51" s="21" t="str">
        <f>+IF(B50&lt;Cálculos!$E$11,B50+1,"")</f>
        <v/>
      </c>
      <c r="C51" s="22" t="str">
        <f>IF(B51="","",+IF(B51-Cálculos!$E$10&lt;=0,0,IF(AND(B51-Cálculos!$E$10&gt;0,B51&lt;=Cálculos!$E$11),Cálculos!$E$28,"")))</f>
        <v/>
      </c>
      <c r="D51" s="22" t="str">
        <f>IF(B51="","",+IF(B51-Cálculos!$E$10&lt;=0,0,IF(AND(B51-Cálculos!$E$10&gt;0,B51&lt;=Cálculos!$E$11),Cálculos!$E$28,"")))</f>
        <v/>
      </c>
      <c r="E51" s="22" t="str">
        <f>IF(B51="","",+IF(B51-Cálculos!$E$10&lt;=0,0,IF(AND(B51-Cálculos!$E$10&gt;0,B51&lt;=Cálculos!$E$11),Cálculos!$E$31,"")))</f>
        <v/>
      </c>
    </row>
    <row r="52" spans="2:5" x14ac:dyDescent="0.2">
      <c r="B52" s="21" t="str">
        <f>+IF(B51&lt;Cálculos!$E$11,B51+1,"")</f>
        <v/>
      </c>
      <c r="C52" s="22" t="str">
        <f>IF(B52="","",+IF(B52-Cálculos!$E$10&lt;=0,0,IF(AND(B52-Cálculos!$E$10&gt;0,B52&lt;=Cálculos!$E$11),Cálculos!$E$28,"")))</f>
        <v/>
      </c>
      <c r="D52" s="22" t="str">
        <f>IF(B52="","",+IF(B52-Cálculos!$E$10&lt;=0,0,IF(AND(B52-Cálculos!$E$10&gt;0,B52&lt;=Cálculos!$E$11),Cálculos!$E$28,"")))</f>
        <v/>
      </c>
      <c r="E52" s="22" t="str">
        <f>IF(B52="","",+IF(B52-Cálculos!$E$10&lt;=0,0,IF(AND(B52-Cálculos!$E$10&gt;0,B52&lt;=Cálculos!$E$11),Cálculos!$E$31,"")))</f>
        <v/>
      </c>
    </row>
    <row r="53" spans="2:5" x14ac:dyDescent="0.2">
      <c r="B53" s="21" t="str">
        <f>+IF(B52&lt;Cálculos!$E$11,B52+1,"")</f>
        <v/>
      </c>
      <c r="C53" s="22" t="str">
        <f>IF(B53="","",+IF(B53-Cálculos!$E$10&lt;=0,0,IF(AND(B53-Cálculos!$E$10&gt;0,B53&lt;=Cálculos!$E$11),Cálculos!$E$28,"")))</f>
        <v/>
      </c>
      <c r="D53" s="22" t="str">
        <f>IF(B53="","",+IF(B53-Cálculos!$E$10&lt;=0,0,IF(AND(B53-Cálculos!$E$10&gt;0,B53&lt;=Cálculos!$E$11),Cálculos!$E$28,"")))</f>
        <v/>
      </c>
      <c r="E53" s="22" t="str">
        <f>IF(B53="","",+IF(B53-Cálculos!$E$10&lt;=0,0,IF(AND(B53-Cálculos!$E$10&gt;0,B53&lt;=Cálculos!$E$11),Cálculos!$E$31,"")))</f>
        <v/>
      </c>
    </row>
    <row r="54" spans="2:5" x14ac:dyDescent="0.2">
      <c r="B54" s="21" t="str">
        <f>+IF(B53&lt;Cálculos!$E$11,B53+1,"")</f>
        <v/>
      </c>
      <c r="C54" s="22" t="str">
        <f>IF(B54="","",+IF(B54-Cálculos!$E$10&lt;=0,0,IF(AND(B54-Cálculos!$E$10&gt;0,B54&lt;=Cálculos!$E$11),Cálculos!$E$28,"")))</f>
        <v/>
      </c>
      <c r="D54" s="22" t="str">
        <f>IF(B54="","",+IF(B54-Cálculos!$E$10&lt;=0,0,IF(AND(B54-Cálculos!$E$10&gt;0,B54&lt;=Cálculos!$E$11),Cálculos!$E$28,"")))</f>
        <v/>
      </c>
      <c r="E54" s="22" t="str">
        <f>IF(B54="","",+IF(B54-Cálculos!$E$10&lt;=0,0,IF(AND(B54-Cálculos!$E$10&gt;0,B54&lt;=Cálculos!$E$11),Cálculos!$E$31,"")))</f>
        <v/>
      </c>
    </row>
    <row r="55" spans="2:5" x14ac:dyDescent="0.2">
      <c r="B55" s="21" t="str">
        <f>+IF(B54&lt;Cálculos!$E$11,B54+1,"")</f>
        <v/>
      </c>
      <c r="C55" s="22" t="str">
        <f>IF(B55="","",+IF(B55-Cálculos!$E$10&lt;=0,0,IF(AND(B55-Cálculos!$E$10&gt;0,B55&lt;=Cálculos!$E$11),Cálculos!$E$28,"")))</f>
        <v/>
      </c>
      <c r="D55" s="22" t="str">
        <f>IF(B55="","",+IF(B55-Cálculos!$E$10&lt;=0,0,IF(AND(B55-Cálculos!$E$10&gt;0,B55&lt;=Cálculos!$E$11),Cálculos!$E$28,"")))</f>
        <v/>
      </c>
      <c r="E55" s="22" t="str">
        <f>IF(B55="","",+IF(B55-Cálculos!$E$10&lt;=0,0,IF(AND(B55-Cálculos!$E$10&gt;0,B55&lt;=Cálculos!$E$11),Cálculos!$E$31,"")))</f>
        <v/>
      </c>
    </row>
    <row r="56" spans="2:5" x14ac:dyDescent="0.2">
      <c r="B56" s="21" t="str">
        <f>+IF(B55&lt;Cálculos!$E$11,B55+1,"")</f>
        <v/>
      </c>
      <c r="C56" s="22" t="str">
        <f>IF(B56="","",+IF(B56-Cálculos!$E$10&lt;=0,0,IF(AND(B56-Cálculos!$E$10&gt;0,B56&lt;=Cálculos!$E$11),Cálculos!$E$28,"")))</f>
        <v/>
      </c>
      <c r="D56" s="22" t="str">
        <f>IF(B56="","",+IF(B56-Cálculos!$E$10&lt;=0,0,IF(AND(B56-Cálculos!$E$10&gt;0,B56&lt;=Cálculos!$E$11),Cálculos!$E$28,"")))</f>
        <v/>
      </c>
      <c r="E56" s="22" t="str">
        <f>IF(B56="","",+IF(B56-Cálculos!$E$10&lt;=0,0,IF(AND(B56-Cálculos!$E$10&gt;0,B56&lt;=Cálculos!$E$11),Cálculos!$E$31,"")))</f>
        <v/>
      </c>
    </row>
    <row r="57" spans="2:5" x14ac:dyDescent="0.2">
      <c r="B57" s="21" t="str">
        <f>+IF(B56&lt;Cálculos!$E$11,B56+1,"")</f>
        <v/>
      </c>
      <c r="C57" s="22" t="str">
        <f>IF(B57="","",+IF(B57-Cálculos!$E$10&lt;=0,0,IF(AND(B57-Cálculos!$E$10&gt;0,B57&lt;=Cálculos!$E$11),Cálculos!$E$28,"")))</f>
        <v/>
      </c>
      <c r="D57" s="22" t="str">
        <f>IF(B57="","",+IF(B57-Cálculos!$E$10&lt;=0,0,IF(AND(B57-Cálculos!$E$10&gt;0,B57&lt;=Cálculos!$E$11),Cálculos!$E$28,"")))</f>
        <v/>
      </c>
      <c r="E57" s="22" t="str">
        <f>IF(B57="","",+IF(B57-Cálculos!$E$10&lt;=0,0,IF(AND(B57-Cálculos!$E$10&gt;0,B57&lt;=Cálculos!$E$11),Cálculos!$E$31,"")))</f>
        <v/>
      </c>
    </row>
    <row r="58" spans="2:5" x14ac:dyDescent="0.2">
      <c r="B58" s="21" t="str">
        <f>+IF(B57&lt;Cálculos!$E$11,B57+1,"")</f>
        <v/>
      </c>
      <c r="C58" s="22" t="str">
        <f>IF(B58="","",+IF(B58-Cálculos!$E$10&lt;=0,0,IF(AND(B58-Cálculos!$E$10&gt;0,B58&lt;=Cálculos!$E$11),Cálculos!$E$28,"")))</f>
        <v/>
      </c>
      <c r="D58" s="22" t="str">
        <f>IF(B58="","",+IF(B58-Cálculos!$E$10&lt;=0,0,IF(AND(B58-Cálculos!$E$10&gt;0,B58&lt;=Cálculos!$E$11),Cálculos!$E$28,"")))</f>
        <v/>
      </c>
      <c r="E58" s="22" t="str">
        <f>IF(B58="","",+IF(B58-Cálculos!$E$10&lt;=0,0,IF(AND(B58-Cálculos!$E$10&gt;0,B58&lt;=Cálculos!$E$11),Cálculos!$E$31,"")))</f>
        <v/>
      </c>
    </row>
    <row r="59" spans="2:5" x14ac:dyDescent="0.2">
      <c r="B59" s="21" t="str">
        <f>+IF(B58&lt;Cálculos!$E$11,B58+1,"")</f>
        <v/>
      </c>
      <c r="C59" s="22" t="str">
        <f>IF(B59="","",+IF(B59-Cálculos!$E$10&lt;=0,0,IF(AND(B59-Cálculos!$E$10&gt;0,B59&lt;=Cálculos!$E$11),Cálculos!$E$28,"")))</f>
        <v/>
      </c>
      <c r="D59" s="22" t="str">
        <f>IF(B59="","",+IF(B59-Cálculos!$E$10&lt;=0,0,IF(AND(B59-Cálculos!$E$10&gt;0,B59&lt;=Cálculos!$E$11),Cálculos!$E$28,"")))</f>
        <v/>
      </c>
      <c r="E59" s="22" t="str">
        <f>IF(B59="","",+IF(B59-Cálculos!$E$10&lt;=0,0,IF(AND(B59-Cálculos!$E$10&gt;0,B59&lt;=Cálculos!$E$11),Cálculos!$E$31,"")))</f>
        <v/>
      </c>
    </row>
    <row r="60" spans="2:5" x14ac:dyDescent="0.2">
      <c r="B60" s="21" t="str">
        <f>+IF(B59&lt;Cálculos!$E$11,B59+1,"")</f>
        <v/>
      </c>
      <c r="C60" s="22" t="str">
        <f>IF(B60="","",+IF(B60-Cálculos!$E$10&lt;=0,0,IF(AND(B60-Cálculos!$E$10&gt;0,B60&lt;=Cálculos!$E$11),Cálculos!$E$28,"")))</f>
        <v/>
      </c>
      <c r="D60" s="22" t="str">
        <f>IF(B60="","",+IF(B60-Cálculos!$E$10&lt;=0,0,IF(AND(B60-Cálculos!$E$10&gt;0,B60&lt;=Cálculos!$E$11),Cálculos!$E$28,"")))</f>
        <v/>
      </c>
      <c r="E60" s="22" t="str">
        <f>IF(B60="","",+IF(B60-Cálculos!$E$10&lt;=0,0,IF(AND(B60-Cálculos!$E$10&gt;0,B60&lt;=Cálculos!$E$11),Cálculos!$E$31,"")))</f>
        <v/>
      </c>
    </row>
    <row r="61" spans="2:5" x14ac:dyDescent="0.2">
      <c r="B61" s="21" t="str">
        <f>+IF(B60&lt;Cálculos!$E$11,B60+1,"")</f>
        <v/>
      </c>
      <c r="C61" s="22" t="str">
        <f>IF(B61="","",+IF(B61-Cálculos!$E$10&lt;=0,0,IF(AND(B61-Cálculos!$E$10&gt;0,B61&lt;=Cálculos!$E$11),Cálculos!$E$28,"")))</f>
        <v/>
      </c>
      <c r="D61" s="22" t="str">
        <f>IF(B61="","",+IF(B61-Cálculos!$E$10&lt;=0,0,IF(AND(B61-Cálculos!$E$10&gt;0,B61&lt;=Cálculos!$E$11),Cálculos!$E$28,"")))</f>
        <v/>
      </c>
      <c r="E61" s="22" t="str">
        <f>IF(B61="","",+IF(B61-Cálculos!$E$10&lt;=0,0,IF(AND(B61-Cálculos!$E$10&gt;0,B61&lt;=Cálculos!$E$11),Cálculos!$E$31,"")))</f>
        <v/>
      </c>
    </row>
    <row r="62" spans="2:5" x14ac:dyDescent="0.2">
      <c r="B62" s="21" t="str">
        <f>+IF(B61&lt;Cálculos!$E$11,B61+1,"")</f>
        <v/>
      </c>
      <c r="C62" s="22" t="str">
        <f>IF(B62="","",+IF(B62-Cálculos!$E$10&lt;=0,0,IF(AND(B62-Cálculos!$E$10&gt;0,B62&lt;=Cálculos!$E$11),Cálculos!$E$28,"")))</f>
        <v/>
      </c>
      <c r="D62" s="22" t="str">
        <f>IF(B62="","",+IF(B62-Cálculos!$E$10&lt;=0,0,IF(AND(B62-Cálculos!$E$10&gt;0,B62&lt;=Cálculos!$E$11),Cálculos!$E$28,"")))</f>
        <v/>
      </c>
      <c r="E62" s="22" t="str">
        <f>IF(B62="","",+IF(B62-Cálculos!$E$10&lt;=0,0,IF(AND(B62-Cálculos!$E$10&gt;0,B62&lt;=Cálculos!$E$11),Cálculos!$E$31,"")))</f>
        <v/>
      </c>
    </row>
    <row r="63" spans="2:5" x14ac:dyDescent="0.2">
      <c r="B63" s="21" t="str">
        <f>+IF(B62&lt;Cálculos!$E$11,B62+1,"")</f>
        <v/>
      </c>
      <c r="C63" s="22" t="str">
        <f>IF(B63="","",+IF(B63-Cálculos!$E$10&lt;=0,0,IF(AND(B63-Cálculos!$E$10&gt;0,B63&lt;=Cálculos!$E$11),Cálculos!$E$28,"")))</f>
        <v/>
      </c>
      <c r="D63" s="22" t="str">
        <f>IF(B63="","",+IF(B63-Cálculos!$E$10&lt;=0,0,IF(AND(B63-Cálculos!$E$10&gt;0,B63&lt;=Cálculos!$E$11),Cálculos!$E$28,"")))</f>
        <v/>
      </c>
      <c r="E63" s="22" t="str">
        <f>IF(B63="","",+IF(B63-Cálculos!$E$10&lt;=0,0,IF(AND(B63-Cálculos!$E$10&gt;0,B63&lt;=Cálculos!$E$11),Cálculos!$E$31,"")))</f>
        <v/>
      </c>
    </row>
    <row r="64" spans="2:5" x14ac:dyDescent="0.2">
      <c r="B64" s="21" t="str">
        <f>+IF(B63&lt;Cálculos!$E$11,B63+1,"")</f>
        <v/>
      </c>
      <c r="C64" s="22" t="str">
        <f>IF(B64="","",+IF(B64-Cálculos!$E$10&lt;=0,0,IF(AND(B64-Cálculos!$E$10&gt;0,B64&lt;=Cálculos!$E$11),Cálculos!$E$28,"")))</f>
        <v/>
      </c>
      <c r="D64" s="22" t="str">
        <f>IF(B64="","",+IF(B64-Cálculos!$E$10&lt;=0,0,IF(AND(B64-Cálculos!$E$10&gt;0,B64&lt;=Cálculos!$E$11),Cálculos!$E$28,"")))</f>
        <v/>
      </c>
      <c r="E64" s="22" t="str">
        <f>IF(B64="","",+IF(B64-Cálculos!$E$10&lt;=0,0,IF(AND(B64-Cálculos!$E$10&gt;0,B64&lt;=Cálculos!$E$11),Cálculos!$E$31,"")))</f>
        <v/>
      </c>
    </row>
    <row r="65" spans="2:5" x14ac:dyDescent="0.2">
      <c r="B65" s="21" t="str">
        <f>+IF(B64&lt;Cálculos!$E$11,B64+1,"")</f>
        <v/>
      </c>
      <c r="C65" s="22" t="str">
        <f>IF(B65="","",+IF(B65-Cálculos!$E$10&lt;=0,0,IF(AND(B65-Cálculos!$E$10&gt;0,B65&lt;=Cálculos!$E$11),Cálculos!$E$28,"")))</f>
        <v/>
      </c>
      <c r="D65" s="22" t="str">
        <f>IF(B65="","",+IF(B65-Cálculos!$E$10&lt;=0,0,IF(AND(B65-Cálculos!$E$10&gt;0,B65&lt;=Cálculos!$E$11),Cálculos!$E$28,"")))</f>
        <v/>
      </c>
      <c r="E65" s="22" t="str">
        <f>IF(B65="","",+IF(B65-Cálculos!$E$10&lt;=0,0,IF(AND(B65-Cálculos!$E$10&gt;0,B65&lt;=Cálculos!$E$11),Cálculos!$E$31,"")))</f>
        <v/>
      </c>
    </row>
    <row r="66" spans="2:5" x14ac:dyDescent="0.2">
      <c r="B66" s="21" t="str">
        <f>+IF(B65&lt;Cálculos!$E$11,B65+1,"")</f>
        <v/>
      </c>
      <c r="C66" s="22" t="str">
        <f>IF(B66="","",+IF(B66-Cálculos!$E$10&lt;=0,0,IF(AND(B66-Cálculos!$E$10&gt;0,B66&lt;=Cálculos!$E$11),Cálculos!$E$28,"")))</f>
        <v/>
      </c>
      <c r="D66" s="22" t="str">
        <f>IF(B66="","",+IF(B66-Cálculos!$E$10&lt;=0,0,IF(AND(B66-Cálculos!$E$10&gt;0,B66&lt;=Cálculos!$E$11),Cálculos!$E$28,"")))</f>
        <v/>
      </c>
      <c r="E66" s="22" t="str">
        <f>IF(B66="","",+IF(B66-Cálculos!$E$10&lt;=0,0,IF(AND(B66-Cálculos!$E$10&gt;0,B66&lt;=Cálculos!$E$11),Cálculos!$E$31,"")))</f>
        <v/>
      </c>
    </row>
    <row r="67" spans="2:5" x14ac:dyDescent="0.2">
      <c r="B67" s="21" t="str">
        <f>+IF(B66&lt;Cálculos!$E$11,B66+1,"")</f>
        <v/>
      </c>
      <c r="C67" s="22" t="str">
        <f>IF(B67="","",+IF(B67-Cálculos!$E$10&lt;=0,0,IF(AND(B67-Cálculos!$E$10&gt;0,B67&lt;=Cálculos!$E$11),Cálculos!$E$28,"")))</f>
        <v/>
      </c>
      <c r="D67" s="22" t="str">
        <f>IF(B67="","",+IF(B67-Cálculos!$E$10&lt;=0,0,IF(AND(B67-Cálculos!$E$10&gt;0,B67&lt;=Cálculos!$E$11),Cálculos!$E$28,"")))</f>
        <v/>
      </c>
      <c r="E67" s="22" t="str">
        <f>IF(B67="","",+IF(B67-Cálculos!$E$10&lt;=0,0,IF(AND(B67-Cálculos!$E$10&gt;0,B67&lt;=Cálculos!$E$11),Cálculos!$E$31,"")))</f>
        <v/>
      </c>
    </row>
    <row r="68" spans="2:5" x14ac:dyDescent="0.2">
      <c r="B68" s="21" t="str">
        <f>+IF(B67&lt;Cálculos!$E$11,B67+1,"")</f>
        <v/>
      </c>
      <c r="C68" s="22" t="str">
        <f>IF(B68="","",+IF(B68-Cálculos!$E$10&lt;=0,0,IF(AND(B68-Cálculos!$E$10&gt;0,B68&lt;=Cálculos!$E$11),Cálculos!$E$28,"")))</f>
        <v/>
      </c>
      <c r="D68" s="22" t="str">
        <f>IF(B68="","",+IF(B68-Cálculos!$E$10&lt;=0,0,IF(AND(B68-Cálculos!$E$10&gt;0,B68&lt;=Cálculos!$E$11),Cálculos!$E$28,"")))</f>
        <v/>
      </c>
      <c r="E68" s="22" t="str">
        <f>IF(B68="","",+IF(B68-Cálculos!$E$10&lt;=0,0,IF(AND(B68-Cálculos!$E$10&gt;0,B68&lt;=Cálculos!$E$11),Cálculos!$E$31,"")))</f>
        <v/>
      </c>
    </row>
    <row r="69" spans="2:5" x14ac:dyDescent="0.2">
      <c r="B69" s="21" t="str">
        <f>+IF(B68&lt;Cálculos!$E$11,B68+1,"")</f>
        <v/>
      </c>
      <c r="C69" s="22" t="str">
        <f>IF(B69="","",+IF(B69-Cálculos!$E$10&lt;=0,0,IF(AND(B69-Cálculos!$E$10&gt;0,B69&lt;=Cálculos!$E$11),Cálculos!$E$28,"")))</f>
        <v/>
      </c>
      <c r="D69" s="22" t="str">
        <f>IF(B69="","",+IF(B69-Cálculos!$E$10&lt;=0,0,IF(AND(B69-Cálculos!$E$10&gt;0,B69&lt;=Cálculos!$E$11),Cálculos!$E$28,"")))</f>
        <v/>
      </c>
      <c r="E69" s="22" t="str">
        <f>IF(B69="","",+IF(B69-Cálculos!$E$10&lt;=0,0,IF(AND(B69-Cálculos!$E$10&gt;0,B69&lt;=Cálculos!$E$11),Cálculos!$E$31,"")))</f>
        <v/>
      </c>
    </row>
    <row r="70" spans="2:5" x14ac:dyDescent="0.2">
      <c r="B70" s="21" t="str">
        <f>+IF(B69&lt;Cálculos!$E$11,B69+1,"")</f>
        <v/>
      </c>
      <c r="C70" s="22" t="str">
        <f>IF(B70="","",+IF(B70-Cálculos!$E$10&lt;=0,0,IF(AND(B70-Cálculos!$E$10&gt;0,B70&lt;=Cálculos!$E$11),Cálculos!$E$28,"")))</f>
        <v/>
      </c>
      <c r="D70" s="22" t="str">
        <f>IF(B70="","",+IF(B70-Cálculos!$E$10&lt;=0,0,IF(AND(B70-Cálculos!$E$10&gt;0,B70&lt;=Cálculos!$E$11),Cálculos!$E$28,"")))</f>
        <v/>
      </c>
      <c r="E70" s="22" t="str">
        <f>IF(B70="","",+IF(B70-Cálculos!$E$10&lt;=0,0,IF(AND(B70-Cálculos!$E$10&gt;0,B70&lt;=Cálculos!$E$11),Cálculos!$E$31,"")))</f>
        <v/>
      </c>
    </row>
    <row r="71" spans="2:5" x14ac:dyDescent="0.2">
      <c r="B71" s="21" t="str">
        <f>+IF(B70&lt;Cálculos!$E$11,B70+1,"")</f>
        <v/>
      </c>
      <c r="C71" s="22" t="str">
        <f>IF(B71="","",+IF(B71-Cálculos!$E$10&lt;=0,0,IF(AND(B71-Cálculos!$E$10&gt;0,B71&lt;=Cálculos!$E$11),Cálculos!$E$28,"")))</f>
        <v/>
      </c>
      <c r="D71" s="22" t="str">
        <f>IF(B71="","",+IF(B71-Cálculos!$E$10&lt;=0,0,IF(AND(B71-Cálculos!$E$10&gt;0,B71&lt;=Cálculos!$E$11),Cálculos!$E$28,"")))</f>
        <v/>
      </c>
      <c r="E71" s="22" t="str">
        <f>IF(B71="","",+IF(B71-Cálculos!$E$10&lt;=0,0,IF(AND(B71-Cálculos!$E$10&gt;0,B71&lt;=Cálculos!$E$11),Cálculos!$E$31,"")))</f>
        <v/>
      </c>
    </row>
    <row r="72" spans="2:5" x14ac:dyDescent="0.2">
      <c r="B72" s="21" t="str">
        <f>+IF(B71&lt;Cálculos!$E$11,B71+1,"")</f>
        <v/>
      </c>
      <c r="C72" s="22" t="str">
        <f>IF(B72="","",+IF(B72-Cálculos!$E$10&lt;=0,0,IF(AND(B72-Cálculos!$E$10&gt;0,B72&lt;=Cálculos!$E$11),Cálculos!$E$28,"")))</f>
        <v/>
      </c>
      <c r="D72" s="22" t="str">
        <f>IF(B72="","",+IF(B72-Cálculos!$E$10&lt;=0,0,IF(AND(B72-Cálculos!$E$10&gt;0,B72&lt;=Cálculos!$E$11),Cálculos!$E$28,"")))</f>
        <v/>
      </c>
      <c r="E72" s="22" t="str">
        <f>IF(B72="","",+IF(B72-Cálculos!$E$10&lt;=0,0,IF(AND(B72-Cálculos!$E$10&gt;0,B72&lt;=Cálculos!$E$11),Cálculos!$E$31,"")))</f>
        <v/>
      </c>
    </row>
    <row r="73" spans="2:5" x14ac:dyDescent="0.2">
      <c r="B73" s="21" t="str">
        <f>+IF(B72&lt;Cálculos!$E$11,B72+1,"")</f>
        <v/>
      </c>
      <c r="C73" s="22" t="str">
        <f>IF(B73="","",+IF(B73-Cálculos!$E$10&lt;=0,0,IF(AND(B73-Cálculos!$E$10&gt;0,B73&lt;=Cálculos!$E$11),Cálculos!$E$28,"")))</f>
        <v/>
      </c>
      <c r="D73" s="22" t="str">
        <f>IF(B73="","",+IF(B73-Cálculos!$E$10&lt;=0,0,IF(AND(B73-Cálculos!$E$10&gt;0,B73&lt;=Cálculos!$E$11),Cálculos!$E$28,"")))</f>
        <v/>
      </c>
      <c r="E73" s="22" t="str">
        <f>IF(B73="","",+IF(B73-Cálculos!$E$10&lt;=0,0,IF(AND(B73-Cálculos!$E$10&gt;0,B73&lt;=Cálculos!$E$11),Cálculos!$E$31,"")))</f>
        <v/>
      </c>
    </row>
    <row r="74" spans="2:5" x14ac:dyDescent="0.2">
      <c r="B74" s="21" t="str">
        <f>+IF(B73&lt;Cálculos!$E$11,B73+1,"")</f>
        <v/>
      </c>
      <c r="C74" s="22" t="str">
        <f>IF(B74="","",+IF(B74-Cálculos!$E$10&lt;=0,0,IF(AND(B74-Cálculos!$E$10&gt;0,B74&lt;=Cálculos!$E$11),Cálculos!$E$28,"")))</f>
        <v/>
      </c>
      <c r="D74" s="22" t="str">
        <f>IF(B74="","",+IF(B74-Cálculos!$E$10&lt;=0,0,IF(AND(B74-Cálculos!$E$10&gt;0,B74&lt;=Cálculos!$E$11),Cálculos!$E$28,"")))</f>
        <v/>
      </c>
      <c r="E74" s="22" t="str">
        <f>IF(B74="","",+IF(B74-Cálculos!$E$10&lt;=0,0,IF(AND(B74-Cálculos!$E$10&gt;0,B74&lt;=Cálculos!$E$11),Cálculos!$E$31,"")))</f>
        <v/>
      </c>
    </row>
    <row r="75" spans="2:5" x14ac:dyDescent="0.2">
      <c r="B75" s="21" t="str">
        <f>+IF(B74&lt;Cálculos!$E$11,B74+1,"")</f>
        <v/>
      </c>
      <c r="C75" s="22" t="str">
        <f>IF(B75="","",+IF(B75-Cálculos!$E$10&lt;=0,0,IF(AND(B75-Cálculos!$E$10&gt;0,B75&lt;=Cálculos!$E$11),Cálculos!$E$28,"")))</f>
        <v/>
      </c>
      <c r="D75" s="22" t="str">
        <f>IF(B75="","",+IF(B75-Cálculos!$E$10&lt;=0,0,IF(AND(B75-Cálculos!$E$10&gt;0,B75&lt;=Cálculos!$E$11),Cálculos!$E$28,"")))</f>
        <v/>
      </c>
      <c r="E75" s="22" t="str">
        <f>IF(B75="","",+IF(B75-Cálculos!$E$10&lt;=0,0,IF(AND(B75-Cálculos!$E$10&gt;0,B75&lt;=Cálculos!$E$11),Cálculos!$E$31,"")))</f>
        <v/>
      </c>
    </row>
    <row r="76" spans="2:5" x14ac:dyDescent="0.2">
      <c r="B76" s="21" t="str">
        <f>+IF(B75&lt;Cálculos!$E$11,B75+1,"")</f>
        <v/>
      </c>
      <c r="C76" s="22" t="str">
        <f>IF(B76="","",+IF(B76-Cálculos!$E$10&lt;=0,0,IF(AND(B76-Cálculos!$E$10&gt;0,B76&lt;=Cálculos!$E$11),Cálculos!$E$28,"")))</f>
        <v/>
      </c>
      <c r="D76" s="22" t="str">
        <f>IF(B76="","",+IF(B76-Cálculos!$E$10&lt;=0,0,IF(AND(B76-Cálculos!$E$10&gt;0,B76&lt;=Cálculos!$E$11),Cálculos!$E$28,"")))</f>
        <v/>
      </c>
      <c r="E76" s="22" t="str">
        <f>IF(B76="","",+IF(B76-Cálculos!$E$10&lt;=0,0,IF(AND(B76-Cálculos!$E$10&gt;0,B76&lt;=Cálculos!$E$11),Cálculos!$E$31,"")))</f>
        <v/>
      </c>
    </row>
    <row r="77" spans="2:5" x14ac:dyDescent="0.2">
      <c r="B77" s="21" t="str">
        <f>+IF(B76&lt;Cálculos!$E$11,B76+1,"")</f>
        <v/>
      </c>
      <c r="C77" s="22" t="str">
        <f>IF(B77="","",+IF(B77-Cálculos!$E$10&lt;=0,0,IF(AND(B77-Cálculos!$E$10&gt;0,B77&lt;=Cálculos!$E$11),Cálculos!$E$28,"")))</f>
        <v/>
      </c>
      <c r="D77" s="22" t="str">
        <f>IF(B77="","",+IF(B77-Cálculos!$E$10&lt;=0,0,IF(AND(B77-Cálculos!$E$10&gt;0,B77&lt;=Cálculos!$E$11),Cálculos!$E$28,"")))</f>
        <v/>
      </c>
      <c r="E77" s="22" t="str">
        <f>IF(B77="","",+IF(B77-Cálculos!$E$10&lt;=0,0,IF(AND(B77-Cálculos!$E$10&gt;0,B77&lt;=Cálculos!$E$11),Cálculos!$E$31,"")))</f>
        <v/>
      </c>
    </row>
    <row r="78" spans="2:5" x14ac:dyDescent="0.2">
      <c r="B78" s="21" t="str">
        <f>+IF(B77&lt;Cálculos!$E$11,B77+1,"")</f>
        <v/>
      </c>
      <c r="C78" s="22" t="str">
        <f>IF(B78="","",+IF(B78-Cálculos!$E$10&lt;=0,0,IF(AND(B78-Cálculos!$E$10&gt;0,B78&lt;=Cálculos!$E$11),Cálculos!$E$28,"")))</f>
        <v/>
      </c>
      <c r="D78" s="22" t="str">
        <f>IF(B78="","",+IF(B78-Cálculos!$E$10&lt;=0,0,IF(AND(B78-Cálculos!$E$10&gt;0,B78&lt;=Cálculos!$E$11),Cálculos!$E$28,"")))</f>
        <v/>
      </c>
      <c r="E78" s="22" t="str">
        <f>IF(B78="","",+IF(B78-Cálculos!$E$10&lt;=0,0,IF(AND(B78-Cálculos!$E$10&gt;0,B78&lt;=Cálculos!$E$11),Cálculos!$E$31,"")))</f>
        <v/>
      </c>
    </row>
    <row r="79" spans="2:5" x14ac:dyDescent="0.2">
      <c r="B79" s="21" t="str">
        <f>+IF(B78&lt;Cálculos!$E$11,B78+1,"")</f>
        <v/>
      </c>
      <c r="C79" s="22" t="str">
        <f>IF(B79="","",+IF(B79-Cálculos!$E$10&lt;=0,0,IF(AND(B79-Cálculos!$E$10&gt;0,B79&lt;=Cálculos!$E$11),Cálculos!$E$28,"")))</f>
        <v/>
      </c>
      <c r="D79" s="22" t="str">
        <f>IF(B79="","",+IF(B79-Cálculos!$E$10&lt;=0,0,IF(AND(B79-Cálculos!$E$10&gt;0,B79&lt;=Cálculos!$E$11),Cálculos!$E$28,"")))</f>
        <v/>
      </c>
      <c r="E79" s="22" t="str">
        <f>IF(B79="","",+IF(B79-Cálculos!$E$10&lt;=0,0,IF(AND(B79-Cálculos!$E$10&gt;0,B79&lt;=Cálculos!$E$11),Cálculos!$E$31,"")))</f>
        <v/>
      </c>
    </row>
    <row r="80" spans="2:5" x14ac:dyDescent="0.2">
      <c r="B80" s="21" t="str">
        <f>+IF(B79&lt;Cálculos!$E$11,B79+1,"")</f>
        <v/>
      </c>
      <c r="C80" s="22" t="str">
        <f>IF(B80="","",+IF(B80-Cálculos!$E$10&lt;=0,0,IF(AND(B80-Cálculos!$E$10&gt;0,B80&lt;=Cálculos!$E$11),Cálculos!$E$28,"")))</f>
        <v/>
      </c>
      <c r="D80" s="22" t="str">
        <f>IF(B80="","",+IF(B80-Cálculos!$E$10&lt;=0,0,IF(AND(B80-Cálculos!$E$10&gt;0,B80&lt;=Cálculos!$E$11),Cálculos!$E$28,"")))</f>
        <v/>
      </c>
      <c r="E80" s="22" t="str">
        <f>IF(B80="","",+IF(B80-Cálculos!$E$10&lt;=0,0,IF(AND(B80-Cálculos!$E$10&gt;0,B80&lt;=Cálculos!$E$11),Cálculos!$E$31,"")))</f>
        <v/>
      </c>
    </row>
    <row r="81" spans="2:5" x14ac:dyDescent="0.2">
      <c r="B81" s="21" t="str">
        <f>+IF(B80&lt;Cálculos!$E$11,B80+1,"")</f>
        <v/>
      </c>
      <c r="C81" s="22" t="str">
        <f>IF(B81="","",+IF(B81-Cálculos!$E$10&lt;=0,0,IF(AND(B81-Cálculos!$E$10&gt;0,B81&lt;=Cálculos!$E$11),Cálculos!$E$28,"")))</f>
        <v/>
      </c>
      <c r="D81" s="22" t="str">
        <f>IF(B81="","",+IF(B81-Cálculos!$E$10&lt;=0,0,IF(AND(B81-Cálculos!$E$10&gt;0,B81&lt;=Cálculos!$E$11),Cálculos!$E$28,"")))</f>
        <v/>
      </c>
      <c r="E81" s="22" t="str">
        <f>IF(B81="","",+IF(B81-Cálculos!$E$10&lt;=0,0,IF(AND(B81-Cálculos!$E$10&gt;0,B81&lt;=Cálculos!$E$11),Cálculos!$E$31,"")))</f>
        <v/>
      </c>
    </row>
    <row r="82" spans="2:5" x14ac:dyDescent="0.2">
      <c r="B82" s="21" t="str">
        <f>+IF(B81&lt;Cálculos!$E$11,B81+1,"")</f>
        <v/>
      </c>
      <c r="C82" s="22" t="str">
        <f>IF(B82="","",+IF(B82-Cálculos!$E$10&lt;=0,0,IF(AND(B82-Cálculos!$E$10&gt;0,B82&lt;=Cálculos!$E$11),Cálculos!$E$28,"")))</f>
        <v/>
      </c>
      <c r="D82" s="22" t="str">
        <f>IF(B82="","",+IF(B82-Cálculos!$E$10&lt;=0,0,IF(AND(B82-Cálculos!$E$10&gt;0,B82&lt;=Cálculos!$E$11),Cálculos!$E$28,"")))</f>
        <v/>
      </c>
      <c r="E82" s="22" t="str">
        <f>IF(B82="","",+IF(B82-Cálculos!$E$10&lt;=0,0,IF(AND(B82-Cálculos!$E$10&gt;0,B82&lt;=Cálculos!$E$11),Cálculos!$E$31,"")))</f>
        <v/>
      </c>
    </row>
    <row r="83" spans="2:5" x14ac:dyDescent="0.2">
      <c r="B83" s="21" t="str">
        <f>+IF(B82&lt;Cálculos!$E$11,B82+1,"")</f>
        <v/>
      </c>
      <c r="C83" s="22" t="str">
        <f>IF(B83="","",+IF(B83-Cálculos!$E$10&lt;=0,0,IF(AND(B83-Cálculos!$E$10&gt;0,B83&lt;=Cálculos!$E$11),Cálculos!$E$28,"")))</f>
        <v/>
      </c>
      <c r="D83" s="22" t="str">
        <f>IF(B83="","",+IF(B83-Cálculos!$E$10&lt;=0,0,IF(AND(B83-Cálculos!$E$10&gt;0,B83&lt;=Cálculos!$E$11),Cálculos!$E$28,"")))</f>
        <v/>
      </c>
      <c r="E83" s="22" t="str">
        <f>IF(B83="","",+IF(B83-Cálculos!$E$10&lt;=0,0,IF(AND(B83-Cálculos!$E$10&gt;0,B83&lt;=Cálculos!$E$11),Cálculos!$E$31,"")))</f>
        <v/>
      </c>
    </row>
    <row r="84" spans="2:5" x14ac:dyDescent="0.2">
      <c r="B84" s="21" t="str">
        <f>+IF(B83&lt;Cálculos!$E$11,B83+1,"")</f>
        <v/>
      </c>
      <c r="C84" s="22" t="str">
        <f>IF(B84="","",+IF(B84-Cálculos!$E$10&lt;=0,0,IF(AND(B84-Cálculos!$E$10&gt;0,B84&lt;=Cálculos!$E$11),Cálculos!$E$28,"")))</f>
        <v/>
      </c>
      <c r="D84" s="22" t="str">
        <f>IF(B84="","",+IF(B84-Cálculos!$E$10&lt;=0,0,IF(AND(B84-Cálculos!$E$10&gt;0,B84&lt;=Cálculos!$E$11),Cálculos!$E$28,"")))</f>
        <v/>
      </c>
      <c r="E84" s="22" t="str">
        <f>IF(B84="","",+IF(B84-Cálculos!$E$10&lt;=0,0,IF(AND(B84-Cálculos!$E$10&gt;0,B84&lt;=Cálculos!$E$11),Cálculos!$E$31,"")))</f>
        <v/>
      </c>
    </row>
    <row r="85" spans="2:5" x14ac:dyDescent="0.2">
      <c r="B85" s="21" t="str">
        <f>+IF(B84&lt;Cálculos!$E$11,B84+1,"")</f>
        <v/>
      </c>
      <c r="C85" s="22" t="str">
        <f>IF(B85="","",+IF(B85-Cálculos!$E$10&lt;=0,0,IF(AND(B85-Cálculos!$E$10&gt;0,B85&lt;=Cálculos!$E$11),Cálculos!$E$28,"")))</f>
        <v/>
      </c>
      <c r="D85" s="22" t="str">
        <f>IF(B85="","",+IF(B85-Cálculos!$E$10&lt;=0,0,IF(AND(B85-Cálculos!$E$10&gt;0,B85&lt;=Cálculos!$E$11),Cálculos!$E$28,"")))</f>
        <v/>
      </c>
      <c r="E85" s="22" t="str">
        <f>IF(B85="","",+IF(B85-Cálculos!$E$10&lt;=0,0,IF(AND(B85-Cálculos!$E$10&gt;0,B85&lt;=Cálculos!$E$11),Cálculos!$E$31,"")))</f>
        <v/>
      </c>
    </row>
    <row r="86" spans="2:5" x14ac:dyDescent="0.2">
      <c r="B86" s="21" t="str">
        <f>+IF(B85&lt;Cálculos!$E$11,B85+1,"")</f>
        <v/>
      </c>
      <c r="C86" s="22" t="str">
        <f>IF(B86="","",+IF(B86-Cálculos!$E$10&lt;=0,0,IF(AND(B86-Cálculos!$E$10&gt;0,B86&lt;=Cálculos!$E$11),Cálculos!$E$28,"")))</f>
        <v/>
      </c>
      <c r="D86" s="22" t="str">
        <f>IF(B86="","",+IF(B86-Cálculos!$E$10&lt;=0,0,IF(AND(B86-Cálculos!$E$10&gt;0,B86&lt;=Cálculos!$E$11),Cálculos!$E$28,"")))</f>
        <v/>
      </c>
      <c r="E86" s="22" t="str">
        <f>IF(B86="","",+IF(B86-Cálculos!$E$10&lt;=0,0,IF(AND(B86-Cálculos!$E$10&gt;0,B86&lt;=Cálculos!$E$11),Cálculos!$E$31,"")))</f>
        <v/>
      </c>
    </row>
    <row r="87" spans="2:5" x14ac:dyDescent="0.2">
      <c r="B87" s="21" t="str">
        <f>+IF(B86&lt;Cálculos!$E$11,B86+1,"")</f>
        <v/>
      </c>
      <c r="C87" s="22" t="str">
        <f>IF(B87="","",+IF(B87-Cálculos!$E$10&lt;=0,0,IF(AND(B87-Cálculos!$E$10&gt;0,B87&lt;=Cálculos!$E$11),Cálculos!$E$28,"")))</f>
        <v/>
      </c>
      <c r="D87" s="22" t="str">
        <f>IF(B87="","",+IF(B87-Cálculos!$E$10&lt;=0,0,IF(AND(B87-Cálculos!$E$10&gt;0,B87&lt;=Cálculos!$E$11),Cálculos!$E$28,"")))</f>
        <v/>
      </c>
      <c r="E87" s="22" t="str">
        <f>IF(B87="","",+IF(B87-Cálculos!$E$10&lt;=0,0,IF(AND(B87-Cálculos!$E$10&gt;0,B87&lt;=Cálculos!$E$11),Cálculos!$E$31,"")))</f>
        <v/>
      </c>
    </row>
    <row r="88" spans="2:5" x14ac:dyDescent="0.2">
      <c r="B88" s="21" t="str">
        <f>+IF(B87&lt;Cálculos!$E$11,B87+1,"")</f>
        <v/>
      </c>
      <c r="C88" s="22" t="str">
        <f>IF(B88="","",+IF(B88-Cálculos!$E$10&lt;=0,0,IF(AND(B88-Cálculos!$E$10&gt;0,B88&lt;=Cálculos!$E$11),Cálculos!$E$28,"")))</f>
        <v/>
      </c>
      <c r="D88" s="22" t="str">
        <f>IF(B88="","",+IF(B88-Cálculos!$E$10&lt;=0,0,IF(AND(B88-Cálculos!$E$10&gt;0,B88&lt;=Cálculos!$E$11),Cálculos!$E$28,"")))</f>
        <v/>
      </c>
      <c r="E88" s="22" t="str">
        <f>IF(B88="","",+IF(B88-Cálculos!$E$10&lt;=0,0,IF(AND(B88-Cálculos!$E$10&gt;0,B88&lt;=Cálculos!$E$11),Cálculos!$E$31,"")))</f>
        <v/>
      </c>
    </row>
    <row r="89" spans="2:5" x14ac:dyDescent="0.2">
      <c r="B89" s="21" t="str">
        <f>+IF(B88&lt;Cálculos!$E$11,B88+1,"")</f>
        <v/>
      </c>
      <c r="C89" s="22" t="str">
        <f>IF(B89="","",+IF(B89-Cálculos!$E$10&lt;=0,0,IF(AND(B89-Cálculos!$E$10&gt;0,B89&lt;=Cálculos!$E$11),Cálculos!$E$28,"")))</f>
        <v/>
      </c>
      <c r="D89" s="22" t="str">
        <f>IF(B89="","",+IF(B89-Cálculos!$E$10&lt;=0,0,IF(AND(B89-Cálculos!$E$10&gt;0,B89&lt;=Cálculos!$E$11),Cálculos!$E$28,"")))</f>
        <v/>
      </c>
      <c r="E89" s="22" t="str">
        <f>IF(B89="","",+IF(B89-Cálculos!$E$10&lt;=0,0,IF(AND(B89-Cálculos!$E$10&gt;0,B89&lt;=Cálculos!$E$11),Cálculos!$E$31,"")))</f>
        <v/>
      </c>
    </row>
    <row r="90" spans="2:5" x14ac:dyDescent="0.2">
      <c r="B90" s="21" t="str">
        <f>+IF(B89&lt;Cálculos!$E$11,B89+1,"")</f>
        <v/>
      </c>
      <c r="C90" s="22" t="str">
        <f>IF(B90="","",+IF(B90-Cálculos!$E$10&lt;=0,0,IF(AND(B90-Cálculos!$E$10&gt;0,B90&lt;=Cálculos!$E$11),Cálculos!$E$28,"")))</f>
        <v/>
      </c>
      <c r="D90" s="22" t="str">
        <f>IF(B90="","",+IF(B90-Cálculos!$E$10&lt;=0,0,IF(AND(B90-Cálculos!$E$10&gt;0,B90&lt;=Cálculos!$E$11),Cálculos!$E$28,"")))</f>
        <v/>
      </c>
      <c r="E90" s="22" t="str">
        <f>IF(B90="","",+IF(B90-Cálculos!$E$10&lt;=0,0,IF(AND(B90-Cálculos!$E$10&gt;0,B90&lt;=Cálculos!$E$11),Cálculos!$E$31,"")))</f>
        <v/>
      </c>
    </row>
    <row r="91" spans="2:5" x14ac:dyDescent="0.2">
      <c r="B91" s="21" t="str">
        <f>+IF(B90&lt;Cálculos!$E$11,B90+1,"")</f>
        <v/>
      </c>
      <c r="C91" s="22" t="str">
        <f>IF(B91="","",+IF(B91-Cálculos!$E$10&lt;=0,0,IF(AND(B91-Cálculos!$E$10&gt;0,B91&lt;=Cálculos!$E$11),Cálculos!$E$28,"")))</f>
        <v/>
      </c>
      <c r="D91" s="22" t="str">
        <f>IF(B91="","",+IF(B91-Cálculos!$E$10&lt;=0,0,IF(AND(B91-Cálculos!$E$10&gt;0,B91&lt;=Cálculos!$E$11),Cálculos!$E$28,"")))</f>
        <v/>
      </c>
      <c r="E91" s="22" t="str">
        <f>IF(B91="","",+IF(B91-Cálculos!$E$10&lt;=0,0,IF(AND(B91-Cálculos!$E$10&gt;0,B91&lt;=Cálculos!$E$11),Cálculos!$E$31,"")))</f>
        <v/>
      </c>
    </row>
    <row r="92" spans="2:5" x14ac:dyDescent="0.2">
      <c r="B92" s="21" t="str">
        <f>+IF(B91&lt;Cálculos!$E$11,B91+1,"")</f>
        <v/>
      </c>
      <c r="C92" s="22" t="str">
        <f>IF(B92="","",+IF(B92-Cálculos!$E$10&lt;=0,0,IF(AND(B92-Cálculos!$E$10&gt;0,B92&lt;=Cálculos!$E$11),Cálculos!$E$28,"")))</f>
        <v/>
      </c>
      <c r="D92" s="22" t="str">
        <f>IF(B92="","",+IF(B92-Cálculos!$E$10&lt;=0,0,IF(AND(B92-Cálculos!$E$10&gt;0,B92&lt;=Cálculos!$E$11),Cálculos!$E$28,"")))</f>
        <v/>
      </c>
      <c r="E92" s="22" t="str">
        <f>IF(B92="","",+IF(B92-Cálculos!$E$10&lt;=0,0,IF(AND(B92-Cálculos!$E$10&gt;0,B92&lt;=Cálculos!$E$11),Cálculos!$E$31,"")))</f>
        <v/>
      </c>
    </row>
    <row r="93" spans="2:5" x14ac:dyDescent="0.2">
      <c r="B93" s="21" t="str">
        <f>+IF(B92&lt;Cálculos!$E$11,B92+1,"")</f>
        <v/>
      </c>
      <c r="C93" s="22" t="str">
        <f>IF(B93="","",+IF(B93-Cálculos!$E$10&lt;=0,0,IF(AND(B93-Cálculos!$E$10&gt;0,B93&lt;=Cálculos!$E$11),Cálculos!$E$28,"")))</f>
        <v/>
      </c>
      <c r="D93" s="22" t="str">
        <f>IF(B93="","",+IF(B93-Cálculos!$E$10&lt;=0,0,IF(AND(B93-Cálculos!$E$10&gt;0,B93&lt;=Cálculos!$E$11),Cálculos!$E$28,"")))</f>
        <v/>
      </c>
      <c r="E93" s="22" t="str">
        <f>IF(B93="","",+IF(B93-Cálculos!$E$10&lt;=0,0,IF(AND(B93-Cálculos!$E$10&gt;0,B93&lt;=Cálculos!$E$11),Cálculos!$E$31,"")))</f>
        <v/>
      </c>
    </row>
    <row r="94" spans="2:5" x14ac:dyDescent="0.2">
      <c r="B94" s="21" t="str">
        <f>+IF(B93&lt;Cálculos!$E$11,B93+1,"")</f>
        <v/>
      </c>
      <c r="C94" s="22" t="str">
        <f>IF(B94="","",+IF(B94-Cálculos!$E$10&lt;=0,0,IF(AND(B94-Cálculos!$E$10&gt;0,B94&lt;=Cálculos!$E$11),Cálculos!$E$28,"")))</f>
        <v/>
      </c>
      <c r="D94" s="22" t="str">
        <f>IF(B94="","",+IF(B94-Cálculos!$E$10&lt;=0,0,IF(AND(B94-Cálculos!$E$10&gt;0,B94&lt;=Cálculos!$E$11),Cálculos!$E$28,"")))</f>
        <v/>
      </c>
      <c r="E94" s="22" t="str">
        <f>IF(B94="","",+IF(B94-Cálculos!$E$10&lt;=0,0,IF(AND(B94-Cálculos!$E$10&gt;0,B94&lt;=Cálculos!$E$11),Cálculos!$E$31,"")))</f>
        <v/>
      </c>
    </row>
    <row r="95" spans="2:5" x14ac:dyDescent="0.2">
      <c r="B95" s="21" t="str">
        <f>+IF(B94&lt;Cálculos!$E$11,B94+1,"")</f>
        <v/>
      </c>
      <c r="C95" s="22" t="str">
        <f>IF(B95="","",+IF(B95-Cálculos!$E$10&lt;=0,0,IF(AND(B95-Cálculos!$E$10&gt;0,B95&lt;=Cálculos!$E$11),Cálculos!$E$28,"")))</f>
        <v/>
      </c>
      <c r="D95" s="22" t="str">
        <f>IF(B95="","",+IF(B95-Cálculos!$E$10&lt;=0,0,IF(AND(B95-Cálculos!$E$10&gt;0,B95&lt;=Cálculos!$E$11),Cálculos!$E$28,"")))</f>
        <v/>
      </c>
      <c r="E95" s="22" t="str">
        <f>IF(B95="","",+IF(B95-Cálculos!$E$10&lt;=0,0,IF(AND(B95-Cálculos!$E$10&gt;0,B95&lt;=Cálculos!$E$11),Cálculos!$E$31,"")))</f>
        <v/>
      </c>
    </row>
    <row r="96" spans="2:5" x14ac:dyDescent="0.2">
      <c r="B96" s="21" t="str">
        <f>+IF(B95&lt;Cálculos!$E$11,B95+1,"")</f>
        <v/>
      </c>
      <c r="C96" s="22" t="str">
        <f>IF(B96="","",+IF(B96-Cálculos!$E$10&lt;=0,0,IF(AND(B96-Cálculos!$E$10&gt;0,B96&lt;=Cálculos!$E$11),Cálculos!$E$28,"")))</f>
        <v/>
      </c>
      <c r="D96" s="22" t="str">
        <f>IF(B96="","",+IF(B96-Cálculos!$E$10&lt;=0,0,IF(AND(B96-Cálculos!$E$10&gt;0,B96&lt;=Cálculos!$E$11),Cálculos!$E$28,"")))</f>
        <v/>
      </c>
      <c r="E96" s="22" t="str">
        <f>IF(B96="","",+IF(B96-Cálculos!$E$10&lt;=0,0,IF(AND(B96-Cálculos!$E$10&gt;0,B96&lt;=Cálculos!$E$11),Cálculos!$E$31,"")))</f>
        <v/>
      </c>
    </row>
    <row r="97" spans="2:5" x14ac:dyDescent="0.2">
      <c r="B97" s="21" t="str">
        <f>+IF(B96&lt;Cálculos!$E$11,B96+1,"")</f>
        <v/>
      </c>
      <c r="C97" s="22" t="str">
        <f>IF(B97="","",+IF(B97-Cálculos!$E$10&lt;=0,0,IF(AND(B97-Cálculos!$E$10&gt;0,B97&lt;=Cálculos!$E$11),Cálculos!$E$28,"")))</f>
        <v/>
      </c>
      <c r="D97" s="22" t="str">
        <f>IF(B97="","",+IF(B97-Cálculos!$E$10&lt;=0,0,IF(AND(B97-Cálculos!$E$10&gt;0,B97&lt;=Cálculos!$E$11),Cálculos!$E$28,"")))</f>
        <v/>
      </c>
      <c r="E97" s="22" t="str">
        <f>IF(B97="","",+IF(B97-Cálculos!$E$10&lt;=0,0,IF(AND(B97-Cálculos!$E$10&gt;0,B97&lt;=Cálculos!$E$11),Cálculos!$E$31,"")))</f>
        <v/>
      </c>
    </row>
    <row r="98" spans="2:5" x14ac:dyDescent="0.2">
      <c r="B98" s="21" t="str">
        <f>+IF(B97&lt;Cálculos!$E$11,B97+1,"")</f>
        <v/>
      </c>
      <c r="C98" s="22" t="str">
        <f>IF(B98="","",+IF(B98-Cálculos!$E$10&lt;=0,0,IF(AND(B98-Cálculos!$E$10&gt;0,B98&lt;=Cálculos!$E$11),Cálculos!$E$28,"")))</f>
        <v/>
      </c>
      <c r="D98" s="22" t="str">
        <f>IF(B98="","",+IF(B98-Cálculos!$E$10&lt;=0,0,IF(AND(B98-Cálculos!$E$10&gt;0,B98&lt;=Cálculos!$E$11),Cálculos!$E$28,"")))</f>
        <v/>
      </c>
      <c r="E98" s="22" t="str">
        <f>IF(B98="","",+IF(B98-Cálculos!$E$10&lt;=0,0,IF(AND(B98-Cálculos!$E$10&gt;0,B98&lt;=Cálculos!$E$11),Cálculos!$E$31,"")))</f>
        <v/>
      </c>
    </row>
    <row r="99" spans="2:5" x14ac:dyDescent="0.2">
      <c r="B99" s="7" t="str">
        <f>+IF(B98&lt;Cálculos!$E$11,B98+1,"")</f>
        <v/>
      </c>
      <c r="C99" s="10" t="str">
        <f>IF(B99="","",+IF(B99-Cálculos!$E$10&lt;=0,0,IF(AND(B99-Cálculos!$E$10&gt;0,B99&lt;=Cálculos!$E$11),Cálculos!$E$28,"")))</f>
        <v/>
      </c>
      <c r="D99" s="10" t="str">
        <f>IF(B99="","",+IF(B99-Cálculos!$E$10&lt;=0,0,IF(AND(B99-Cálculos!$E$10&gt;0,B99&lt;=Cálculos!$E$11),Cálculos!$E$28,"")))</f>
        <v/>
      </c>
      <c r="E99" s="10" t="str">
        <f>IF(B99="","",+IF(B99-Cálculos!$E$10&lt;=0,0,IF(AND(B99-Cálculos!$E$10&gt;0,B99&lt;=Cálculos!$E$11),Cálculos!$E$31,"")))</f>
        <v/>
      </c>
    </row>
    <row r="100" spans="2:5" x14ac:dyDescent="0.2">
      <c r="B100" s="7" t="str">
        <f>+IF(B99&lt;Cálculos!$E$11,B99+1,"")</f>
        <v/>
      </c>
      <c r="C100" s="10"/>
      <c r="D100" s="10"/>
      <c r="E100" s="10"/>
    </row>
    <row r="101" spans="2:5" x14ac:dyDescent="0.2">
      <c r="B101" s="7" t="str">
        <f>+IF(B100&lt;Cálculos!$E$11,B100+1,"")</f>
        <v/>
      </c>
      <c r="C101" s="10"/>
      <c r="D101" s="10"/>
      <c r="E101" s="10"/>
    </row>
    <row r="102" spans="2:5" x14ac:dyDescent="0.2">
      <c r="B102" s="7" t="str">
        <f>+IF(B101&lt;Cálculos!$E$11,B101+1,"")</f>
        <v/>
      </c>
      <c r="C102" s="10"/>
      <c r="D102" s="10"/>
      <c r="E102" s="10"/>
    </row>
    <row r="103" spans="2:5" x14ac:dyDescent="0.2">
      <c r="B103" s="7" t="str">
        <f>+IF(B102&lt;Cálculos!$E$11,B102+1,"")</f>
        <v/>
      </c>
      <c r="C103" s="10"/>
      <c r="D103" s="10"/>
      <c r="E103" s="10"/>
    </row>
    <row r="104" spans="2:5" x14ac:dyDescent="0.2">
      <c r="B104" s="7" t="str">
        <f>+IF(B103&lt;Cálculos!$E$11,B103+1,"")</f>
        <v/>
      </c>
      <c r="C104" s="10"/>
      <c r="D104" s="10"/>
      <c r="E104" s="10"/>
    </row>
    <row r="105" spans="2:5" x14ac:dyDescent="0.2">
      <c r="B105" s="7" t="str">
        <f>+IF(B104&lt;Cálculos!$E$11,B104+1,"")</f>
        <v/>
      </c>
      <c r="C105" s="10"/>
      <c r="D105" s="10"/>
      <c r="E105" s="10"/>
    </row>
    <row r="106" spans="2:5" x14ac:dyDescent="0.2">
      <c r="B106" s="7" t="str">
        <f>+IF(B105&lt;Cálculos!$E$11,B105+1,"")</f>
        <v/>
      </c>
      <c r="C106" s="10"/>
      <c r="D106" s="10"/>
      <c r="E106" s="10"/>
    </row>
    <row r="107" spans="2:5" x14ac:dyDescent="0.2">
      <c r="B107" s="7"/>
      <c r="C107" s="10"/>
      <c r="D107" s="10"/>
      <c r="E107" s="10"/>
    </row>
    <row r="108" spans="2:5" x14ac:dyDescent="0.2">
      <c r="B108" s="7"/>
      <c r="C108" s="10"/>
      <c r="D108" s="10"/>
      <c r="E108" s="10"/>
    </row>
    <row r="109" spans="2:5" x14ac:dyDescent="0.2">
      <c r="B109" s="7"/>
      <c r="C109" s="10"/>
      <c r="D109" s="10"/>
      <c r="E109" s="10"/>
    </row>
    <row r="110" spans="2:5" x14ac:dyDescent="0.2">
      <c r="B110" s="7"/>
      <c r="C110" s="10"/>
      <c r="D110" s="10"/>
      <c r="E110" s="10"/>
    </row>
    <row r="111" spans="2:5" x14ac:dyDescent="0.2">
      <c r="B111" s="7"/>
      <c r="C111" s="10"/>
      <c r="D111" s="10"/>
      <c r="E111" s="10"/>
    </row>
    <row r="112" spans="2:5" x14ac:dyDescent="0.2">
      <c r="B112" s="7"/>
      <c r="C112" s="10"/>
      <c r="D112" s="10"/>
      <c r="E112" s="10"/>
    </row>
    <row r="113" spans="2:5" x14ac:dyDescent="0.2">
      <c r="B113" s="7"/>
      <c r="C113" s="10"/>
      <c r="D113" s="10"/>
      <c r="E113" s="10"/>
    </row>
    <row r="114" spans="2:5" x14ac:dyDescent="0.2">
      <c r="B114" s="7"/>
      <c r="C114" s="10"/>
      <c r="D114" s="10"/>
      <c r="E114" s="10"/>
    </row>
    <row r="115" spans="2:5" x14ac:dyDescent="0.2">
      <c r="B115" s="7"/>
      <c r="C115" s="10"/>
      <c r="D115" s="10"/>
      <c r="E115" s="10"/>
    </row>
    <row r="116" spans="2:5" x14ac:dyDescent="0.2">
      <c r="B116" s="7"/>
      <c r="C116" s="10"/>
      <c r="D116" s="10"/>
      <c r="E116" s="10"/>
    </row>
    <row r="117" spans="2:5" x14ac:dyDescent="0.2">
      <c r="B117" s="7"/>
      <c r="C117" s="10"/>
      <c r="D117" s="10"/>
      <c r="E117" s="10"/>
    </row>
    <row r="118" spans="2:5" x14ac:dyDescent="0.2">
      <c r="B118" s="7"/>
      <c r="C118" s="10"/>
      <c r="D118" s="10"/>
      <c r="E118" s="10"/>
    </row>
    <row r="119" spans="2:5" x14ac:dyDescent="0.2">
      <c r="B119" s="7"/>
      <c r="C119" s="10"/>
      <c r="D119" s="10"/>
      <c r="E119" s="10"/>
    </row>
    <row r="120" spans="2:5" x14ac:dyDescent="0.2">
      <c r="B120" s="7"/>
      <c r="C120" s="10"/>
      <c r="D120" s="10"/>
      <c r="E120" s="10"/>
    </row>
    <row r="121" spans="2:5" x14ac:dyDescent="0.2">
      <c r="B121" s="7"/>
      <c r="C121" s="10"/>
      <c r="D121" s="10"/>
      <c r="E121" s="10"/>
    </row>
    <row r="122" spans="2:5" x14ac:dyDescent="0.2">
      <c r="B122" s="7"/>
      <c r="C122" s="11"/>
      <c r="D122" s="11"/>
      <c r="E122" s="11"/>
    </row>
    <row r="123" spans="2:5" x14ac:dyDescent="0.2">
      <c r="B123" s="7"/>
      <c r="C123" s="11"/>
      <c r="D123" s="11"/>
      <c r="E123" s="11"/>
    </row>
    <row r="124" spans="2:5" x14ac:dyDescent="0.2">
      <c r="B124" s="7"/>
      <c r="C124" s="11"/>
      <c r="D124" s="11"/>
      <c r="E124" s="11"/>
    </row>
    <row r="125" spans="2:5" x14ac:dyDescent="0.2">
      <c r="B125" s="7"/>
      <c r="C125" s="11"/>
      <c r="D125" s="11"/>
      <c r="E125" s="11"/>
    </row>
    <row r="126" spans="2:5" x14ac:dyDescent="0.2">
      <c r="B126" s="7"/>
      <c r="C126" s="11"/>
      <c r="D126" s="11"/>
      <c r="E126" s="11"/>
    </row>
    <row r="127" spans="2:5" x14ac:dyDescent="0.2">
      <c r="B127" s="7"/>
      <c r="C127" s="11"/>
      <c r="D127" s="11"/>
      <c r="E127" s="11"/>
    </row>
    <row r="128" spans="2:5" x14ac:dyDescent="0.2">
      <c r="B128" s="7"/>
      <c r="C128" s="11"/>
      <c r="D128" s="11"/>
      <c r="E128" s="11"/>
    </row>
    <row r="129" spans="2:5" x14ac:dyDescent="0.2">
      <c r="B129" s="7"/>
      <c r="C129" s="11"/>
      <c r="D129" s="11"/>
      <c r="E129" s="11"/>
    </row>
    <row r="130" spans="2:5" x14ac:dyDescent="0.2">
      <c r="B130" s="7"/>
      <c r="C130" s="11"/>
      <c r="D130" s="11"/>
      <c r="E130" s="11"/>
    </row>
    <row r="131" spans="2:5" x14ac:dyDescent="0.2">
      <c r="B131" s="7"/>
      <c r="C131" s="11"/>
      <c r="D131" s="11"/>
      <c r="E131" s="11"/>
    </row>
    <row r="132" spans="2:5" x14ac:dyDescent="0.2">
      <c r="B132" s="7"/>
      <c r="C132" s="11"/>
      <c r="D132" s="11"/>
      <c r="E132" s="1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N171"/>
  <sheetViews>
    <sheetView showGridLines="0" showRowColHeaders="0" topLeftCell="B1" zoomScaleNormal="100" workbookViewId="0">
      <selection activeCell="E7" sqref="E7"/>
    </sheetView>
  </sheetViews>
  <sheetFormatPr defaultRowHeight="14.25" x14ac:dyDescent="0.2"/>
  <cols>
    <col min="1" max="1" width="0" style="28" hidden="1" customWidth="1"/>
    <col min="2" max="2" width="55.7109375" style="28" customWidth="1"/>
    <col min="3" max="3" width="46.140625" style="28" customWidth="1"/>
    <col min="4" max="4" width="40.140625" style="28" customWidth="1"/>
    <col min="5" max="5" width="9.140625" style="29"/>
    <col min="6" max="6" width="11.28515625" style="29" bestFit="1" customWidth="1"/>
    <col min="7" max="7" width="9.140625" style="29"/>
    <col min="8" max="8" width="9.140625" style="30"/>
    <col min="9" max="10" width="10.5703125" style="30" customWidth="1"/>
    <col min="11" max="14" width="9.140625" style="29"/>
    <col min="15" max="257" width="9.140625" style="28"/>
    <col min="258" max="258" width="55.7109375" style="28" customWidth="1"/>
    <col min="259" max="259" width="46.140625" style="28" customWidth="1"/>
    <col min="260" max="260" width="40.140625" style="28" customWidth="1"/>
    <col min="261" max="261" width="9.140625" style="28"/>
    <col min="262" max="262" width="11.28515625" style="28" bestFit="1" customWidth="1"/>
    <col min="263" max="264" width="9.140625" style="28"/>
    <col min="265" max="266" width="10.5703125" style="28" customWidth="1"/>
    <col min="267" max="513" width="9.140625" style="28"/>
    <col min="514" max="514" width="55.7109375" style="28" customWidth="1"/>
    <col min="515" max="515" width="46.140625" style="28" customWidth="1"/>
    <col min="516" max="516" width="40.140625" style="28" customWidth="1"/>
    <col min="517" max="517" width="9.140625" style="28"/>
    <col min="518" max="518" width="11.28515625" style="28" bestFit="1" customWidth="1"/>
    <col min="519" max="520" width="9.140625" style="28"/>
    <col min="521" max="522" width="10.5703125" style="28" customWidth="1"/>
    <col min="523" max="769" width="9.140625" style="28"/>
    <col min="770" max="770" width="55.7109375" style="28" customWidth="1"/>
    <col min="771" max="771" width="46.140625" style="28" customWidth="1"/>
    <col min="772" max="772" width="40.140625" style="28" customWidth="1"/>
    <col min="773" max="773" width="9.140625" style="28"/>
    <col min="774" max="774" width="11.28515625" style="28" bestFit="1" customWidth="1"/>
    <col min="775" max="776" width="9.140625" style="28"/>
    <col min="777" max="778" width="10.5703125" style="28" customWidth="1"/>
    <col min="779" max="1025" width="9.140625" style="28"/>
    <col min="1026" max="1026" width="55.7109375" style="28" customWidth="1"/>
    <col min="1027" max="1027" width="46.140625" style="28" customWidth="1"/>
    <col min="1028" max="1028" width="40.140625" style="28" customWidth="1"/>
    <col min="1029" max="1029" width="9.140625" style="28"/>
    <col min="1030" max="1030" width="11.28515625" style="28" bestFit="1" customWidth="1"/>
    <col min="1031" max="1032" width="9.140625" style="28"/>
    <col min="1033" max="1034" width="10.5703125" style="28" customWidth="1"/>
    <col min="1035" max="1281" width="9.140625" style="28"/>
    <col min="1282" max="1282" width="55.7109375" style="28" customWidth="1"/>
    <col min="1283" max="1283" width="46.140625" style="28" customWidth="1"/>
    <col min="1284" max="1284" width="40.140625" style="28" customWidth="1"/>
    <col min="1285" max="1285" width="9.140625" style="28"/>
    <col min="1286" max="1286" width="11.28515625" style="28" bestFit="1" customWidth="1"/>
    <col min="1287" max="1288" width="9.140625" style="28"/>
    <col min="1289" max="1290" width="10.5703125" style="28" customWidth="1"/>
    <col min="1291" max="1537" width="9.140625" style="28"/>
    <col min="1538" max="1538" width="55.7109375" style="28" customWidth="1"/>
    <col min="1539" max="1539" width="46.140625" style="28" customWidth="1"/>
    <col min="1540" max="1540" width="40.140625" style="28" customWidth="1"/>
    <col min="1541" max="1541" width="9.140625" style="28"/>
    <col min="1542" max="1542" width="11.28515625" style="28" bestFit="1" customWidth="1"/>
    <col min="1543" max="1544" width="9.140625" style="28"/>
    <col min="1545" max="1546" width="10.5703125" style="28" customWidth="1"/>
    <col min="1547" max="1793" width="9.140625" style="28"/>
    <col min="1794" max="1794" width="55.7109375" style="28" customWidth="1"/>
    <col min="1795" max="1795" width="46.140625" style="28" customWidth="1"/>
    <col min="1796" max="1796" width="40.140625" style="28" customWidth="1"/>
    <col min="1797" max="1797" width="9.140625" style="28"/>
    <col min="1798" max="1798" width="11.28515625" style="28" bestFit="1" customWidth="1"/>
    <col min="1799" max="1800" width="9.140625" style="28"/>
    <col min="1801" max="1802" width="10.5703125" style="28" customWidth="1"/>
    <col min="1803" max="2049" width="9.140625" style="28"/>
    <col min="2050" max="2050" width="55.7109375" style="28" customWidth="1"/>
    <col min="2051" max="2051" width="46.140625" style="28" customWidth="1"/>
    <col min="2052" max="2052" width="40.140625" style="28" customWidth="1"/>
    <col min="2053" max="2053" width="9.140625" style="28"/>
    <col min="2054" max="2054" width="11.28515625" style="28" bestFit="1" customWidth="1"/>
    <col min="2055" max="2056" width="9.140625" style="28"/>
    <col min="2057" max="2058" width="10.5703125" style="28" customWidth="1"/>
    <col min="2059" max="2305" width="9.140625" style="28"/>
    <col min="2306" max="2306" width="55.7109375" style="28" customWidth="1"/>
    <col min="2307" max="2307" width="46.140625" style="28" customWidth="1"/>
    <col min="2308" max="2308" width="40.140625" style="28" customWidth="1"/>
    <col min="2309" max="2309" width="9.140625" style="28"/>
    <col min="2310" max="2310" width="11.28515625" style="28" bestFit="1" customWidth="1"/>
    <col min="2311" max="2312" width="9.140625" style="28"/>
    <col min="2313" max="2314" width="10.5703125" style="28" customWidth="1"/>
    <col min="2315" max="2561" width="9.140625" style="28"/>
    <col min="2562" max="2562" width="55.7109375" style="28" customWidth="1"/>
    <col min="2563" max="2563" width="46.140625" style="28" customWidth="1"/>
    <col min="2564" max="2564" width="40.140625" style="28" customWidth="1"/>
    <col min="2565" max="2565" width="9.140625" style="28"/>
    <col min="2566" max="2566" width="11.28515625" style="28" bestFit="1" customWidth="1"/>
    <col min="2567" max="2568" width="9.140625" style="28"/>
    <col min="2569" max="2570" width="10.5703125" style="28" customWidth="1"/>
    <col min="2571" max="2817" width="9.140625" style="28"/>
    <col min="2818" max="2818" width="55.7109375" style="28" customWidth="1"/>
    <col min="2819" max="2819" width="46.140625" style="28" customWidth="1"/>
    <col min="2820" max="2820" width="40.140625" style="28" customWidth="1"/>
    <col min="2821" max="2821" width="9.140625" style="28"/>
    <col min="2822" max="2822" width="11.28515625" style="28" bestFit="1" customWidth="1"/>
    <col min="2823" max="2824" width="9.140625" style="28"/>
    <col min="2825" max="2826" width="10.5703125" style="28" customWidth="1"/>
    <col min="2827" max="3073" width="9.140625" style="28"/>
    <col min="3074" max="3074" width="55.7109375" style="28" customWidth="1"/>
    <col min="3075" max="3075" width="46.140625" style="28" customWidth="1"/>
    <col min="3076" max="3076" width="40.140625" style="28" customWidth="1"/>
    <col min="3077" max="3077" width="9.140625" style="28"/>
    <col min="3078" max="3078" width="11.28515625" style="28" bestFit="1" customWidth="1"/>
    <col min="3079" max="3080" width="9.140625" style="28"/>
    <col min="3081" max="3082" width="10.5703125" style="28" customWidth="1"/>
    <col min="3083" max="3329" width="9.140625" style="28"/>
    <col min="3330" max="3330" width="55.7109375" style="28" customWidth="1"/>
    <col min="3331" max="3331" width="46.140625" style="28" customWidth="1"/>
    <col min="3332" max="3332" width="40.140625" style="28" customWidth="1"/>
    <col min="3333" max="3333" width="9.140625" style="28"/>
    <col min="3334" max="3334" width="11.28515625" style="28" bestFit="1" customWidth="1"/>
    <col min="3335" max="3336" width="9.140625" style="28"/>
    <col min="3337" max="3338" width="10.5703125" style="28" customWidth="1"/>
    <col min="3339" max="3585" width="9.140625" style="28"/>
    <col min="3586" max="3586" width="55.7109375" style="28" customWidth="1"/>
    <col min="3587" max="3587" width="46.140625" style="28" customWidth="1"/>
    <col min="3588" max="3588" width="40.140625" style="28" customWidth="1"/>
    <col min="3589" max="3589" width="9.140625" style="28"/>
    <col min="3590" max="3590" width="11.28515625" style="28" bestFit="1" customWidth="1"/>
    <col min="3591" max="3592" width="9.140625" style="28"/>
    <col min="3593" max="3594" width="10.5703125" style="28" customWidth="1"/>
    <col min="3595" max="3841" width="9.140625" style="28"/>
    <col min="3842" max="3842" width="55.7109375" style="28" customWidth="1"/>
    <col min="3843" max="3843" width="46.140625" style="28" customWidth="1"/>
    <col min="3844" max="3844" width="40.140625" style="28" customWidth="1"/>
    <col min="3845" max="3845" width="9.140625" style="28"/>
    <col min="3846" max="3846" width="11.28515625" style="28" bestFit="1" customWidth="1"/>
    <col min="3847" max="3848" width="9.140625" style="28"/>
    <col min="3849" max="3850" width="10.5703125" style="28" customWidth="1"/>
    <col min="3851" max="4097" width="9.140625" style="28"/>
    <col min="4098" max="4098" width="55.7109375" style="28" customWidth="1"/>
    <col min="4099" max="4099" width="46.140625" style="28" customWidth="1"/>
    <col min="4100" max="4100" width="40.140625" style="28" customWidth="1"/>
    <col min="4101" max="4101" width="9.140625" style="28"/>
    <col min="4102" max="4102" width="11.28515625" style="28" bestFit="1" customWidth="1"/>
    <col min="4103" max="4104" width="9.140625" style="28"/>
    <col min="4105" max="4106" width="10.5703125" style="28" customWidth="1"/>
    <col min="4107" max="4353" width="9.140625" style="28"/>
    <col min="4354" max="4354" width="55.7109375" style="28" customWidth="1"/>
    <col min="4355" max="4355" width="46.140625" style="28" customWidth="1"/>
    <col min="4356" max="4356" width="40.140625" style="28" customWidth="1"/>
    <col min="4357" max="4357" width="9.140625" style="28"/>
    <col min="4358" max="4358" width="11.28515625" style="28" bestFit="1" customWidth="1"/>
    <col min="4359" max="4360" width="9.140625" style="28"/>
    <col min="4361" max="4362" width="10.5703125" style="28" customWidth="1"/>
    <col min="4363" max="4609" width="9.140625" style="28"/>
    <col min="4610" max="4610" width="55.7109375" style="28" customWidth="1"/>
    <col min="4611" max="4611" width="46.140625" style="28" customWidth="1"/>
    <col min="4612" max="4612" width="40.140625" style="28" customWidth="1"/>
    <col min="4613" max="4613" width="9.140625" style="28"/>
    <col min="4614" max="4614" width="11.28515625" style="28" bestFit="1" customWidth="1"/>
    <col min="4615" max="4616" width="9.140625" style="28"/>
    <col min="4617" max="4618" width="10.5703125" style="28" customWidth="1"/>
    <col min="4619" max="4865" width="9.140625" style="28"/>
    <col min="4866" max="4866" width="55.7109375" style="28" customWidth="1"/>
    <col min="4867" max="4867" width="46.140625" style="28" customWidth="1"/>
    <col min="4868" max="4868" width="40.140625" style="28" customWidth="1"/>
    <col min="4869" max="4869" width="9.140625" style="28"/>
    <col min="4870" max="4870" width="11.28515625" style="28" bestFit="1" customWidth="1"/>
    <col min="4871" max="4872" width="9.140625" style="28"/>
    <col min="4873" max="4874" width="10.5703125" style="28" customWidth="1"/>
    <col min="4875" max="5121" width="9.140625" style="28"/>
    <col min="5122" max="5122" width="55.7109375" style="28" customWidth="1"/>
    <col min="5123" max="5123" width="46.140625" style="28" customWidth="1"/>
    <col min="5124" max="5124" width="40.140625" style="28" customWidth="1"/>
    <col min="5125" max="5125" width="9.140625" style="28"/>
    <col min="5126" max="5126" width="11.28515625" style="28" bestFit="1" customWidth="1"/>
    <col min="5127" max="5128" width="9.140625" style="28"/>
    <col min="5129" max="5130" width="10.5703125" style="28" customWidth="1"/>
    <col min="5131" max="5377" width="9.140625" style="28"/>
    <col min="5378" max="5378" width="55.7109375" style="28" customWidth="1"/>
    <col min="5379" max="5379" width="46.140625" style="28" customWidth="1"/>
    <col min="5380" max="5380" width="40.140625" style="28" customWidth="1"/>
    <col min="5381" max="5381" width="9.140625" style="28"/>
    <col min="5382" max="5382" width="11.28515625" style="28" bestFit="1" customWidth="1"/>
    <col min="5383" max="5384" width="9.140625" style="28"/>
    <col min="5385" max="5386" width="10.5703125" style="28" customWidth="1"/>
    <col min="5387" max="5633" width="9.140625" style="28"/>
    <col min="5634" max="5634" width="55.7109375" style="28" customWidth="1"/>
    <col min="5635" max="5635" width="46.140625" style="28" customWidth="1"/>
    <col min="5636" max="5636" width="40.140625" style="28" customWidth="1"/>
    <col min="5637" max="5637" width="9.140625" style="28"/>
    <col min="5638" max="5638" width="11.28515625" style="28" bestFit="1" customWidth="1"/>
    <col min="5639" max="5640" width="9.140625" style="28"/>
    <col min="5641" max="5642" width="10.5703125" style="28" customWidth="1"/>
    <col min="5643" max="5889" width="9.140625" style="28"/>
    <col min="5890" max="5890" width="55.7109375" style="28" customWidth="1"/>
    <col min="5891" max="5891" width="46.140625" style="28" customWidth="1"/>
    <col min="5892" max="5892" width="40.140625" style="28" customWidth="1"/>
    <col min="5893" max="5893" width="9.140625" style="28"/>
    <col min="5894" max="5894" width="11.28515625" style="28" bestFit="1" customWidth="1"/>
    <col min="5895" max="5896" width="9.140625" style="28"/>
    <col min="5897" max="5898" width="10.5703125" style="28" customWidth="1"/>
    <col min="5899" max="6145" width="9.140625" style="28"/>
    <col min="6146" max="6146" width="55.7109375" style="28" customWidth="1"/>
    <col min="6147" max="6147" width="46.140625" style="28" customWidth="1"/>
    <col min="6148" max="6148" width="40.140625" style="28" customWidth="1"/>
    <col min="6149" max="6149" width="9.140625" style="28"/>
    <col min="6150" max="6150" width="11.28515625" style="28" bestFit="1" customWidth="1"/>
    <col min="6151" max="6152" width="9.140625" style="28"/>
    <col min="6153" max="6154" width="10.5703125" style="28" customWidth="1"/>
    <col min="6155" max="6401" width="9.140625" style="28"/>
    <col min="6402" max="6402" width="55.7109375" style="28" customWidth="1"/>
    <col min="6403" max="6403" width="46.140625" style="28" customWidth="1"/>
    <col min="6404" max="6404" width="40.140625" style="28" customWidth="1"/>
    <col min="6405" max="6405" width="9.140625" style="28"/>
    <col min="6406" max="6406" width="11.28515625" style="28" bestFit="1" customWidth="1"/>
    <col min="6407" max="6408" width="9.140625" style="28"/>
    <col min="6409" max="6410" width="10.5703125" style="28" customWidth="1"/>
    <col min="6411" max="6657" width="9.140625" style="28"/>
    <col min="6658" max="6658" width="55.7109375" style="28" customWidth="1"/>
    <col min="6659" max="6659" width="46.140625" style="28" customWidth="1"/>
    <col min="6660" max="6660" width="40.140625" style="28" customWidth="1"/>
    <col min="6661" max="6661" width="9.140625" style="28"/>
    <col min="6662" max="6662" width="11.28515625" style="28" bestFit="1" customWidth="1"/>
    <col min="6663" max="6664" width="9.140625" style="28"/>
    <col min="6665" max="6666" width="10.5703125" style="28" customWidth="1"/>
    <col min="6667" max="6913" width="9.140625" style="28"/>
    <col min="6914" max="6914" width="55.7109375" style="28" customWidth="1"/>
    <col min="6915" max="6915" width="46.140625" style="28" customWidth="1"/>
    <col min="6916" max="6916" width="40.140625" style="28" customWidth="1"/>
    <col min="6917" max="6917" width="9.140625" style="28"/>
    <col min="6918" max="6918" width="11.28515625" style="28" bestFit="1" customWidth="1"/>
    <col min="6919" max="6920" width="9.140625" style="28"/>
    <col min="6921" max="6922" width="10.5703125" style="28" customWidth="1"/>
    <col min="6923" max="7169" width="9.140625" style="28"/>
    <col min="7170" max="7170" width="55.7109375" style="28" customWidth="1"/>
    <col min="7171" max="7171" width="46.140625" style="28" customWidth="1"/>
    <col min="7172" max="7172" width="40.140625" style="28" customWidth="1"/>
    <col min="7173" max="7173" width="9.140625" style="28"/>
    <col min="7174" max="7174" width="11.28515625" style="28" bestFit="1" customWidth="1"/>
    <col min="7175" max="7176" width="9.140625" style="28"/>
    <col min="7177" max="7178" width="10.5703125" style="28" customWidth="1"/>
    <col min="7179" max="7425" width="9.140625" style="28"/>
    <col min="7426" max="7426" width="55.7109375" style="28" customWidth="1"/>
    <col min="7427" max="7427" width="46.140625" style="28" customWidth="1"/>
    <col min="7428" max="7428" width="40.140625" style="28" customWidth="1"/>
    <col min="7429" max="7429" width="9.140625" style="28"/>
    <col min="7430" max="7430" width="11.28515625" style="28" bestFit="1" customWidth="1"/>
    <col min="7431" max="7432" width="9.140625" style="28"/>
    <col min="7433" max="7434" width="10.5703125" style="28" customWidth="1"/>
    <col min="7435" max="7681" width="9.140625" style="28"/>
    <col min="7682" max="7682" width="55.7109375" style="28" customWidth="1"/>
    <col min="7683" max="7683" width="46.140625" style="28" customWidth="1"/>
    <col min="7684" max="7684" width="40.140625" style="28" customWidth="1"/>
    <col min="7685" max="7685" width="9.140625" style="28"/>
    <col min="7686" max="7686" width="11.28515625" style="28" bestFit="1" customWidth="1"/>
    <col min="7687" max="7688" width="9.140625" style="28"/>
    <col min="7689" max="7690" width="10.5703125" style="28" customWidth="1"/>
    <col min="7691" max="7937" width="9.140625" style="28"/>
    <col min="7938" max="7938" width="55.7109375" style="28" customWidth="1"/>
    <col min="7939" max="7939" width="46.140625" style="28" customWidth="1"/>
    <col min="7940" max="7940" width="40.140625" style="28" customWidth="1"/>
    <col min="7941" max="7941" width="9.140625" style="28"/>
    <col min="7942" max="7942" width="11.28515625" style="28" bestFit="1" customWidth="1"/>
    <col min="7943" max="7944" width="9.140625" style="28"/>
    <col min="7945" max="7946" width="10.5703125" style="28" customWidth="1"/>
    <col min="7947" max="8193" width="9.140625" style="28"/>
    <col min="8194" max="8194" width="55.7109375" style="28" customWidth="1"/>
    <col min="8195" max="8195" width="46.140625" style="28" customWidth="1"/>
    <col min="8196" max="8196" width="40.140625" style="28" customWidth="1"/>
    <col min="8197" max="8197" width="9.140625" style="28"/>
    <col min="8198" max="8198" width="11.28515625" style="28" bestFit="1" customWidth="1"/>
    <col min="8199" max="8200" width="9.140625" style="28"/>
    <col min="8201" max="8202" width="10.5703125" style="28" customWidth="1"/>
    <col min="8203" max="8449" width="9.140625" style="28"/>
    <col min="8450" max="8450" width="55.7109375" style="28" customWidth="1"/>
    <col min="8451" max="8451" width="46.140625" style="28" customWidth="1"/>
    <col min="8452" max="8452" width="40.140625" style="28" customWidth="1"/>
    <col min="8453" max="8453" width="9.140625" style="28"/>
    <col min="8454" max="8454" width="11.28515625" style="28" bestFit="1" customWidth="1"/>
    <col min="8455" max="8456" width="9.140625" style="28"/>
    <col min="8457" max="8458" width="10.5703125" style="28" customWidth="1"/>
    <col min="8459" max="8705" width="9.140625" style="28"/>
    <col min="8706" max="8706" width="55.7109375" style="28" customWidth="1"/>
    <col min="8707" max="8707" width="46.140625" style="28" customWidth="1"/>
    <col min="8708" max="8708" width="40.140625" style="28" customWidth="1"/>
    <col min="8709" max="8709" width="9.140625" style="28"/>
    <col min="8710" max="8710" width="11.28515625" style="28" bestFit="1" customWidth="1"/>
    <col min="8711" max="8712" width="9.140625" style="28"/>
    <col min="8713" max="8714" width="10.5703125" style="28" customWidth="1"/>
    <col min="8715" max="8961" width="9.140625" style="28"/>
    <col min="8962" max="8962" width="55.7109375" style="28" customWidth="1"/>
    <col min="8963" max="8963" width="46.140625" style="28" customWidth="1"/>
    <col min="8964" max="8964" width="40.140625" style="28" customWidth="1"/>
    <col min="8965" max="8965" width="9.140625" style="28"/>
    <col min="8966" max="8966" width="11.28515625" style="28" bestFit="1" customWidth="1"/>
    <col min="8967" max="8968" width="9.140625" style="28"/>
    <col min="8969" max="8970" width="10.5703125" style="28" customWidth="1"/>
    <col min="8971" max="9217" width="9.140625" style="28"/>
    <col min="9218" max="9218" width="55.7109375" style="28" customWidth="1"/>
    <col min="9219" max="9219" width="46.140625" style="28" customWidth="1"/>
    <col min="9220" max="9220" width="40.140625" style="28" customWidth="1"/>
    <col min="9221" max="9221" width="9.140625" style="28"/>
    <col min="9222" max="9222" width="11.28515625" style="28" bestFit="1" customWidth="1"/>
    <col min="9223" max="9224" width="9.140625" style="28"/>
    <col min="9225" max="9226" width="10.5703125" style="28" customWidth="1"/>
    <col min="9227" max="9473" width="9.140625" style="28"/>
    <col min="9474" max="9474" width="55.7109375" style="28" customWidth="1"/>
    <col min="9475" max="9475" width="46.140625" style="28" customWidth="1"/>
    <col min="9476" max="9476" width="40.140625" style="28" customWidth="1"/>
    <col min="9477" max="9477" width="9.140625" style="28"/>
    <col min="9478" max="9478" width="11.28515625" style="28" bestFit="1" customWidth="1"/>
    <col min="9479" max="9480" width="9.140625" style="28"/>
    <col min="9481" max="9482" width="10.5703125" style="28" customWidth="1"/>
    <col min="9483" max="9729" width="9.140625" style="28"/>
    <col min="9730" max="9730" width="55.7109375" style="28" customWidth="1"/>
    <col min="9731" max="9731" width="46.140625" style="28" customWidth="1"/>
    <col min="9732" max="9732" width="40.140625" style="28" customWidth="1"/>
    <col min="9733" max="9733" width="9.140625" style="28"/>
    <col min="9734" max="9734" width="11.28515625" style="28" bestFit="1" customWidth="1"/>
    <col min="9735" max="9736" width="9.140625" style="28"/>
    <col min="9737" max="9738" width="10.5703125" style="28" customWidth="1"/>
    <col min="9739" max="9985" width="9.140625" style="28"/>
    <col min="9986" max="9986" width="55.7109375" style="28" customWidth="1"/>
    <col min="9987" max="9987" width="46.140625" style="28" customWidth="1"/>
    <col min="9988" max="9988" width="40.140625" style="28" customWidth="1"/>
    <col min="9989" max="9989" width="9.140625" style="28"/>
    <col min="9990" max="9990" width="11.28515625" style="28" bestFit="1" customWidth="1"/>
    <col min="9991" max="9992" width="9.140625" style="28"/>
    <col min="9993" max="9994" width="10.5703125" style="28" customWidth="1"/>
    <col min="9995" max="10241" width="9.140625" style="28"/>
    <col min="10242" max="10242" width="55.7109375" style="28" customWidth="1"/>
    <col min="10243" max="10243" width="46.140625" style="28" customWidth="1"/>
    <col min="10244" max="10244" width="40.140625" style="28" customWidth="1"/>
    <col min="10245" max="10245" width="9.140625" style="28"/>
    <col min="10246" max="10246" width="11.28515625" style="28" bestFit="1" customWidth="1"/>
    <col min="10247" max="10248" width="9.140625" style="28"/>
    <col min="10249" max="10250" width="10.5703125" style="28" customWidth="1"/>
    <col min="10251" max="10497" width="9.140625" style="28"/>
    <col min="10498" max="10498" width="55.7109375" style="28" customWidth="1"/>
    <col min="10499" max="10499" width="46.140625" style="28" customWidth="1"/>
    <col min="10500" max="10500" width="40.140625" style="28" customWidth="1"/>
    <col min="10501" max="10501" width="9.140625" style="28"/>
    <col min="10502" max="10502" width="11.28515625" style="28" bestFit="1" customWidth="1"/>
    <col min="10503" max="10504" width="9.140625" style="28"/>
    <col min="10505" max="10506" width="10.5703125" style="28" customWidth="1"/>
    <col min="10507" max="10753" width="9.140625" style="28"/>
    <col min="10754" max="10754" width="55.7109375" style="28" customWidth="1"/>
    <col min="10755" max="10755" width="46.140625" style="28" customWidth="1"/>
    <col min="10756" max="10756" width="40.140625" style="28" customWidth="1"/>
    <col min="10757" max="10757" width="9.140625" style="28"/>
    <col min="10758" max="10758" width="11.28515625" style="28" bestFit="1" customWidth="1"/>
    <col min="10759" max="10760" width="9.140625" style="28"/>
    <col min="10761" max="10762" width="10.5703125" style="28" customWidth="1"/>
    <col min="10763" max="11009" width="9.140625" style="28"/>
    <col min="11010" max="11010" width="55.7109375" style="28" customWidth="1"/>
    <col min="11011" max="11011" width="46.140625" style="28" customWidth="1"/>
    <col min="11012" max="11012" width="40.140625" style="28" customWidth="1"/>
    <col min="11013" max="11013" width="9.140625" style="28"/>
    <col min="11014" max="11014" width="11.28515625" style="28" bestFit="1" customWidth="1"/>
    <col min="11015" max="11016" width="9.140625" style="28"/>
    <col min="11017" max="11018" width="10.5703125" style="28" customWidth="1"/>
    <col min="11019" max="11265" width="9.140625" style="28"/>
    <col min="11266" max="11266" width="55.7109375" style="28" customWidth="1"/>
    <col min="11267" max="11267" width="46.140625" style="28" customWidth="1"/>
    <col min="11268" max="11268" width="40.140625" style="28" customWidth="1"/>
    <col min="11269" max="11269" width="9.140625" style="28"/>
    <col min="11270" max="11270" width="11.28515625" style="28" bestFit="1" customWidth="1"/>
    <col min="11271" max="11272" width="9.140625" style="28"/>
    <col min="11273" max="11274" width="10.5703125" style="28" customWidth="1"/>
    <col min="11275" max="11521" width="9.140625" style="28"/>
    <col min="11522" max="11522" width="55.7109375" style="28" customWidth="1"/>
    <col min="11523" max="11523" width="46.140625" style="28" customWidth="1"/>
    <col min="11524" max="11524" width="40.140625" style="28" customWidth="1"/>
    <col min="11525" max="11525" width="9.140625" style="28"/>
    <col min="11526" max="11526" width="11.28515625" style="28" bestFit="1" customWidth="1"/>
    <col min="11527" max="11528" width="9.140625" style="28"/>
    <col min="11529" max="11530" width="10.5703125" style="28" customWidth="1"/>
    <col min="11531" max="11777" width="9.140625" style="28"/>
    <col min="11778" max="11778" width="55.7109375" style="28" customWidth="1"/>
    <col min="11779" max="11779" width="46.140625" style="28" customWidth="1"/>
    <col min="11780" max="11780" width="40.140625" style="28" customWidth="1"/>
    <col min="11781" max="11781" width="9.140625" style="28"/>
    <col min="11782" max="11782" width="11.28515625" style="28" bestFit="1" customWidth="1"/>
    <col min="11783" max="11784" width="9.140625" style="28"/>
    <col min="11785" max="11786" width="10.5703125" style="28" customWidth="1"/>
    <col min="11787" max="12033" width="9.140625" style="28"/>
    <col min="12034" max="12034" width="55.7109375" style="28" customWidth="1"/>
    <col min="12035" max="12035" width="46.140625" style="28" customWidth="1"/>
    <col min="12036" max="12036" width="40.140625" style="28" customWidth="1"/>
    <col min="12037" max="12037" width="9.140625" style="28"/>
    <col min="12038" max="12038" width="11.28515625" style="28" bestFit="1" customWidth="1"/>
    <col min="12039" max="12040" width="9.140625" style="28"/>
    <col min="12041" max="12042" width="10.5703125" style="28" customWidth="1"/>
    <col min="12043" max="12289" width="9.140625" style="28"/>
    <col min="12290" max="12290" width="55.7109375" style="28" customWidth="1"/>
    <col min="12291" max="12291" width="46.140625" style="28" customWidth="1"/>
    <col min="12292" max="12292" width="40.140625" style="28" customWidth="1"/>
    <col min="12293" max="12293" width="9.140625" style="28"/>
    <col min="12294" max="12294" width="11.28515625" style="28" bestFit="1" customWidth="1"/>
    <col min="12295" max="12296" width="9.140625" style="28"/>
    <col min="12297" max="12298" width="10.5703125" style="28" customWidth="1"/>
    <col min="12299" max="12545" width="9.140625" style="28"/>
    <col min="12546" max="12546" width="55.7109375" style="28" customWidth="1"/>
    <col min="12547" max="12547" width="46.140625" style="28" customWidth="1"/>
    <col min="12548" max="12548" width="40.140625" style="28" customWidth="1"/>
    <col min="12549" max="12549" width="9.140625" style="28"/>
    <col min="12550" max="12550" width="11.28515625" style="28" bestFit="1" customWidth="1"/>
    <col min="12551" max="12552" width="9.140625" style="28"/>
    <col min="12553" max="12554" width="10.5703125" style="28" customWidth="1"/>
    <col min="12555" max="12801" width="9.140625" style="28"/>
    <col min="12802" max="12802" width="55.7109375" style="28" customWidth="1"/>
    <col min="12803" max="12803" width="46.140625" style="28" customWidth="1"/>
    <col min="12804" max="12804" width="40.140625" style="28" customWidth="1"/>
    <col min="12805" max="12805" width="9.140625" style="28"/>
    <col min="12806" max="12806" width="11.28515625" style="28" bestFit="1" customWidth="1"/>
    <col min="12807" max="12808" width="9.140625" style="28"/>
    <col min="12809" max="12810" width="10.5703125" style="28" customWidth="1"/>
    <col min="12811" max="13057" width="9.140625" style="28"/>
    <col min="13058" max="13058" width="55.7109375" style="28" customWidth="1"/>
    <col min="13059" max="13059" width="46.140625" style="28" customWidth="1"/>
    <col min="13060" max="13060" width="40.140625" style="28" customWidth="1"/>
    <col min="13061" max="13061" width="9.140625" style="28"/>
    <col min="13062" max="13062" width="11.28515625" style="28" bestFit="1" customWidth="1"/>
    <col min="13063" max="13064" width="9.140625" style="28"/>
    <col min="13065" max="13066" width="10.5703125" style="28" customWidth="1"/>
    <col min="13067" max="13313" width="9.140625" style="28"/>
    <col min="13314" max="13314" width="55.7109375" style="28" customWidth="1"/>
    <col min="13315" max="13315" width="46.140625" style="28" customWidth="1"/>
    <col min="13316" max="13316" width="40.140625" style="28" customWidth="1"/>
    <col min="13317" max="13317" width="9.140625" style="28"/>
    <col min="13318" max="13318" width="11.28515625" style="28" bestFit="1" customWidth="1"/>
    <col min="13319" max="13320" width="9.140625" style="28"/>
    <col min="13321" max="13322" width="10.5703125" style="28" customWidth="1"/>
    <col min="13323" max="13569" width="9.140625" style="28"/>
    <col min="13570" max="13570" width="55.7109375" style="28" customWidth="1"/>
    <col min="13571" max="13571" width="46.140625" style="28" customWidth="1"/>
    <col min="13572" max="13572" width="40.140625" style="28" customWidth="1"/>
    <col min="13573" max="13573" width="9.140625" style="28"/>
    <col min="13574" max="13574" width="11.28515625" style="28" bestFit="1" customWidth="1"/>
    <col min="13575" max="13576" width="9.140625" style="28"/>
    <col min="13577" max="13578" width="10.5703125" style="28" customWidth="1"/>
    <col min="13579" max="13825" width="9.140625" style="28"/>
    <col min="13826" max="13826" width="55.7109375" style="28" customWidth="1"/>
    <col min="13827" max="13827" width="46.140625" style="28" customWidth="1"/>
    <col min="13828" max="13828" width="40.140625" style="28" customWidth="1"/>
    <col min="13829" max="13829" width="9.140625" style="28"/>
    <col min="13830" max="13830" width="11.28515625" style="28" bestFit="1" customWidth="1"/>
    <col min="13831" max="13832" width="9.140625" style="28"/>
    <col min="13833" max="13834" width="10.5703125" style="28" customWidth="1"/>
    <col min="13835" max="14081" width="9.140625" style="28"/>
    <col min="14082" max="14082" width="55.7109375" style="28" customWidth="1"/>
    <col min="14083" max="14083" width="46.140625" style="28" customWidth="1"/>
    <col min="14084" max="14084" width="40.140625" style="28" customWidth="1"/>
    <col min="14085" max="14085" width="9.140625" style="28"/>
    <col min="14086" max="14086" width="11.28515625" style="28" bestFit="1" customWidth="1"/>
    <col min="14087" max="14088" width="9.140625" style="28"/>
    <col min="14089" max="14090" width="10.5703125" style="28" customWidth="1"/>
    <col min="14091" max="14337" width="9.140625" style="28"/>
    <col min="14338" max="14338" width="55.7109375" style="28" customWidth="1"/>
    <col min="14339" max="14339" width="46.140625" style="28" customWidth="1"/>
    <col min="14340" max="14340" width="40.140625" style="28" customWidth="1"/>
    <col min="14341" max="14341" width="9.140625" style="28"/>
    <col min="14342" max="14342" width="11.28515625" style="28" bestFit="1" customWidth="1"/>
    <col min="14343" max="14344" width="9.140625" style="28"/>
    <col min="14345" max="14346" width="10.5703125" style="28" customWidth="1"/>
    <col min="14347" max="14593" width="9.140625" style="28"/>
    <col min="14594" max="14594" width="55.7109375" style="28" customWidth="1"/>
    <col min="14595" max="14595" width="46.140625" style="28" customWidth="1"/>
    <col min="14596" max="14596" width="40.140625" style="28" customWidth="1"/>
    <col min="14597" max="14597" width="9.140625" style="28"/>
    <col min="14598" max="14598" width="11.28515625" style="28" bestFit="1" customWidth="1"/>
    <col min="14599" max="14600" width="9.140625" style="28"/>
    <col min="14601" max="14602" width="10.5703125" style="28" customWidth="1"/>
    <col min="14603" max="14849" width="9.140625" style="28"/>
    <col min="14850" max="14850" width="55.7109375" style="28" customWidth="1"/>
    <col min="14851" max="14851" width="46.140625" style="28" customWidth="1"/>
    <col min="14852" max="14852" width="40.140625" style="28" customWidth="1"/>
    <col min="14853" max="14853" width="9.140625" style="28"/>
    <col min="14854" max="14854" width="11.28515625" style="28" bestFit="1" customWidth="1"/>
    <col min="14855" max="14856" width="9.140625" style="28"/>
    <col min="14857" max="14858" width="10.5703125" style="28" customWidth="1"/>
    <col min="14859" max="15105" width="9.140625" style="28"/>
    <col min="15106" max="15106" width="55.7109375" style="28" customWidth="1"/>
    <col min="15107" max="15107" width="46.140625" style="28" customWidth="1"/>
    <col min="15108" max="15108" width="40.140625" style="28" customWidth="1"/>
    <col min="15109" max="15109" width="9.140625" style="28"/>
    <col min="15110" max="15110" width="11.28515625" style="28" bestFit="1" customWidth="1"/>
    <col min="15111" max="15112" width="9.140625" style="28"/>
    <col min="15113" max="15114" width="10.5703125" style="28" customWidth="1"/>
    <col min="15115" max="15361" width="9.140625" style="28"/>
    <col min="15362" max="15362" width="55.7109375" style="28" customWidth="1"/>
    <col min="15363" max="15363" width="46.140625" style="28" customWidth="1"/>
    <col min="15364" max="15364" width="40.140625" style="28" customWidth="1"/>
    <col min="15365" max="15365" width="9.140625" style="28"/>
    <col min="15366" max="15366" width="11.28515625" style="28" bestFit="1" customWidth="1"/>
    <col min="15367" max="15368" width="9.140625" style="28"/>
    <col min="15369" max="15370" width="10.5703125" style="28" customWidth="1"/>
    <col min="15371" max="15617" width="9.140625" style="28"/>
    <col min="15618" max="15618" width="55.7109375" style="28" customWidth="1"/>
    <col min="15619" max="15619" width="46.140625" style="28" customWidth="1"/>
    <col min="15620" max="15620" width="40.140625" style="28" customWidth="1"/>
    <col min="15621" max="15621" width="9.140625" style="28"/>
    <col min="15622" max="15622" width="11.28515625" style="28" bestFit="1" customWidth="1"/>
    <col min="15623" max="15624" width="9.140625" style="28"/>
    <col min="15625" max="15626" width="10.5703125" style="28" customWidth="1"/>
    <col min="15627" max="15873" width="9.140625" style="28"/>
    <col min="15874" max="15874" width="55.7109375" style="28" customWidth="1"/>
    <col min="15875" max="15875" width="46.140625" style="28" customWidth="1"/>
    <col min="15876" max="15876" width="40.140625" style="28" customWidth="1"/>
    <col min="15877" max="15877" width="9.140625" style="28"/>
    <col min="15878" max="15878" width="11.28515625" style="28" bestFit="1" customWidth="1"/>
    <col min="15879" max="15880" width="9.140625" style="28"/>
    <col min="15881" max="15882" width="10.5703125" style="28" customWidth="1"/>
    <col min="15883" max="16129" width="9.140625" style="28"/>
    <col min="16130" max="16130" width="55.7109375" style="28" customWidth="1"/>
    <col min="16131" max="16131" width="46.140625" style="28" customWidth="1"/>
    <col min="16132" max="16132" width="40.140625" style="28" customWidth="1"/>
    <col min="16133" max="16133" width="9.140625" style="28"/>
    <col min="16134" max="16134" width="11.28515625" style="28" bestFit="1" customWidth="1"/>
    <col min="16135" max="16136" width="9.140625" style="28"/>
    <col min="16137" max="16138" width="10.5703125" style="28" customWidth="1"/>
    <col min="16139" max="16384" width="9.140625" style="28"/>
  </cols>
  <sheetData>
    <row r="1" spans="1:10" s="29" customFormat="1" ht="51" customHeight="1" x14ac:dyDescent="0.2">
      <c r="A1" s="28"/>
      <c r="B1" s="228" t="s">
        <v>45</v>
      </c>
      <c r="C1" s="228"/>
      <c r="D1" s="228"/>
      <c r="H1" s="30"/>
      <c r="I1" s="30"/>
      <c r="J1" s="30"/>
    </row>
    <row r="2" spans="1:10" s="29" customFormat="1" ht="12.75" customHeight="1" x14ac:dyDescent="0.2">
      <c r="A2" s="28"/>
      <c r="B2" s="229" t="s">
        <v>46</v>
      </c>
      <c r="C2" s="229"/>
      <c r="D2" s="229"/>
      <c r="H2" s="30"/>
      <c r="I2" s="30"/>
      <c r="J2" s="30"/>
    </row>
    <row r="3" spans="1:10" s="29" customFormat="1" ht="15" x14ac:dyDescent="0.2">
      <c r="A3" s="28"/>
      <c r="B3" s="230" t="s">
        <v>47</v>
      </c>
      <c r="C3" s="230"/>
      <c r="D3" s="230"/>
      <c r="H3" s="30"/>
      <c r="I3" s="30"/>
      <c r="J3" s="30"/>
    </row>
    <row r="4" spans="1:10" s="29" customFormat="1" ht="24.75" customHeight="1" x14ac:dyDescent="0.2">
      <c r="A4" s="28"/>
      <c r="B4" s="190" t="s">
        <v>48</v>
      </c>
      <c r="C4" s="191"/>
      <c r="D4" s="192"/>
      <c r="H4" s="30"/>
      <c r="I4" s="30"/>
      <c r="J4" s="30"/>
    </row>
    <row r="5" spans="1:10" s="29" customFormat="1" ht="15" customHeight="1" x14ac:dyDescent="0.2">
      <c r="A5" s="28"/>
      <c r="B5" s="57" t="s">
        <v>49</v>
      </c>
      <c r="C5" s="184" t="s">
        <v>132</v>
      </c>
      <c r="D5" s="185"/>
      <c r="H5" s="30"/>
      <c r="I5" s="30"/>
      <c r="J5" s="30"/>
    </row>
    <row r="6" spans="1:10" s="29" customFormat="1" ht="15" customHeight="1" x14ac:dyDescent="0.2">
      <c r="A6" s="28"/>
      <c r="B6" s="57" t="s">
        <v>50</v>
      </c>
      <c r="C6" s="186" t="s">
        <v>133</v>
      </c>
      <c r="D6" s="187"/>
      <c r="H6" s="30"/>
      <c r="I6" s="30"/>
      <c r="J6" s="30"/>
    </row>
    <row r="7" spans="1:10" s="29" customFormat="1" ht="15" customHeight="1" x14ac:dyDescent="0.2">
      <c r="A7" s="28"/>
      <c r="B7" s="231" t="s">
        <v>51</v>
      </c>
      <c r="C7" s="186" t="s">
        <v>134</v>
      </c>
      <c r="D7" s="187"/>
      <c r="H7" s="30"/>
      <c r="I7" s="30"/>
      <c r="J7" s="30"/>
    </row>
    <row r="8" spans="1:10" s="29" customFormat="1" ht="15" customHeight="1" x14ac:dyDescent="0.2">
      <c r="A8" s="28"/>
      <c r="B8" s="231"/>
      <c r="C8" s="199" t="s">
        <v>135</v>
      </c>
      <c r="D8" s="200"/>
      <c r="H8" s="30"/>
      <c r="I8" s="30"/>
      <c r="J8" s="30"/>
    </row>
    <row r="9" spans="1:10" s="29" customFormat="1" ht="24.75" customHeight="1" x14ac:dyDescent="0.2">
      <c r="A9" s="28"/>
      <c r="B9" s="190" t="s">
        <v>52</v>
      </c>
      <c r="C9" s="191"/>
      <c r="D9" s="192"/>
      <c r="H9" s="30"/>
      <c r="I9" s="30"/>
      <c r="J9" s="30"/>
    </row>
    <row r="10" spans="1:10" s="29" customFormat="1" ht="15" customHeight="1" x14ac:dyDescent="0.2">
      <c r="A10" s="28"/>
      <c r="B10" s="57" t="s">
        <v>53</v>
      </c>
      <c r="C10" s="232"/>
      <c r="D10" s="233"/>
      <c r="H10" s="30"/>
      <c r="I10" s="30"/>
      <c r="J10" s="30"/>
    </row>
    <row r="11" spans="1:10" s="29" customFormat="1" ht="15" customHeight="1" x14ac:dyDescent="0.2">
      <c r="A11" s="28"/>
      <c r="B11" s="57" t="s">
        <v>54</v>
      </c>
      <c r="C11" s="234"/>
      <c r="D11" s="235"/>
      <c r="H11" s="30"/>
      <c r="I11" s="30"/>
      <c r="J11" s="30"/>
    </row>
    <row r="12" spans="1:10" s="29" customFormat="1" ht="15" customHeight="1" x14ac:dyDescent="0.2">
      <c r="A12" s="28"/>
      <c r="B12" s="57" t="s">
        <v>55</v>
      </c>
      <c r="C12" s="61"/>
      <c r="D12" s="46"/>
      <c r="H12" s="30"/>
      <c r="I12" s="30"/>
      <c r="J12" s="30"/>
    </row>
    <row r="13" spans="1:10" ht="15" customHeight="1" x14ac:dyDescent="0.2">
      <c r="B13" s="57" t="s">
        <v>56</v>
      </c>
      <c r="C13" s="62" t="s">
        <v>57</v>
      </c>
      <c r="D13" s="63"/>
    </row>
    <row r="14" spans="1:10" ht="15" x14ac:dyDescent="0.2">
      <c r="B14" s="236" t="s">
        <v>58</v>
      </c>
      <c r="C14" s="237"/>
      <c r="D14" s="238"/>
    </row>
    <row r="15" spans="1:10" ht="20.100000000000001" customHeight="1" x14ac:dyDescent="0.2">
      <c r="B15" s="239">
        <f ca="1">TODAY()</f>
        <v>42653</v>
      </c>
      <c r="C15" s="240"/>
      <c r="D15" s="200"/>
    </row>
    <row r="16" spans="1:10" s="29" customFormat="1" ht="17.25" customHeight="1" x14ac:dyDescent="0.2">
      <c r="B16" s="50"/>
      <c r="C16" s="51"/>
      <c r="D16" s="51"/>
      <c r="H16" s="30"/>
      <c r="I16" s="30"/>
      <c r="J16" s="30"/>
    </row>
    <row r="17" spans="1:14" ht="19.5" customHeight="1" x14ac:dyDescent="0.2">
      <c r="B17" s="217" t="s">
        <v>59</v>
      </c>
      <c r="C17" s="217"/>
      <c r="D17" s="217"/>
    </row>
    <row r="18" spans="1:14" s="33" customFormat="1" ht="20.100000000000001" customHeight="1" x14ac:dyDescent="0.2">
      <c r="B18" s="190" t="s">
        <v>60</v>
      </c>
      <c r="C18" s="191"/>
      <c r="D18" s="192"/>
      <c r="E18" s="31"/>
      <c r="F18" s="31"/>
      <c r="G18" s="31"/>
      <c r="H18" s="32"/>
      <c r="I18" s="32"/>
      <c r="J18" s="32"/>
      <c r="K18" s="31"/>
      <c r="L18" s="31"/>
      <c r="M18" s="31"/>
      <c r="N18" s="31"/>
    </row>
    <row r="19" spans="1:14" s="36" customFormat="1" ht="15" customHeight="1" x14ac:dyDescent="0.2">
      <c r="B19" s="57" t="s">
        <v>61</v>
      </c>
      <c r="C19" s="184" t="s">
        <v>136</v>
      </c>
      <c r="D19" s="185"/>
      <c r="E19" s="34"/>
      <c r="F19" s="34"/>
      <c r="G19" s="34"/>
      <c r="H19" s="35"/>
      <c r="I19" s="35"/>
      <c r="J19" s="35"/>
      <c r="K19" s="34"/>
      <c r="L19" s="34"/>
      <c r="M19" s="34"/>
      <c r="N19" s="34"/>
    </row>
    <row r="20" spans="1:14" s="36" customFormat="1" ht="15" customHeight="1" x14ac:dyDescent="0.2">
      <c r="B20" s="57" t="s">
        <v>62</v>
      </c>
      <c r="C20" s="199" t="s">
        <v>137</v>
      </c>
      <c r="D20" s="200"/>
      <c r="E20" s="34"/>
      <c r="F20" s="34"/>
      <c r="G20" s="34"/>
      <c r="H20" s="35"/>
      <c r="I20" s="35"/>
      <c r="J20" s="35"/>
      <c r="K20" s="34"/>
      <c r="L20" s="34"/>
      <c r="M20" s="34"/>
      <c r="N20" s="34"/>
    </row>
    <row r="21" spans="1:14" ht="16.5" customHeight="1" x14ac:dyDescent="0.2">
      <c r="B21" s="190" t="s">
        <v>63</v>
      </c>
      <c r="C21" s="191"/>
      <c r="D21" s="192"/>
    </row>
    <row r="22" spans="1:14" ht="17.25" customHeight="1" x14ac:dyDescent="0.2">
      <c r="B22" s="220">
        <v>2093.404</v>
      </c>
      <c r="C22" s="221"/>
      <c r="D22" s="222"/>
    </row>
    <row r="23" spans="1:14" ht="17.25" customHeight="1" x14ac:dyDescent="0.2">
      <c r="B23" s="190" t="s">
        <v>64</v>
      </c>
      <c r="C23" s="191"/>
      <c r="D23" s="192"/>
    </row>
    <row r="24" spans="1:14" ht="19.5" customHeight="1" x14ac:dyDescent="0.2">
      <c r="B24" s="186" t="s">
        <v>138</v>
      </c>
      <c r="C24" s="216"/>
      <c r="D24" s="187"/>
    </row>
    <row r="25" spans="1:14" ht="16.5" customHeight="1" x14ac:dyDescent="0.2">
      <c r="B25" s="190" t="s">
        <v>65</v>
      </c>
      <c r="C25" s="191"/>
      <c r="D25" s="192"/>
    </row>
    <row r="26" spans="1:14" ht="16.5" customHeight="1" x14ac:dyDescent="0.2">
      <c r="B26" s="223" t="str">
        <f>+Cálculos!E11&amp;" meses"</f>
        <v>24 meses</v>
      </c>
      <c r="C26" s="224"/>
      <c r="D26" s="225"/>
    </row>
    <row r="27" spans="1:14" ht="15.75" customHeight="1" x14ac:dyDescent="0.2">
      <c r="B27" s="190" t="s">
        <v>66</v>
      </c>
      <c r="C27" s="191"/>
      <c r="D27" s="192"/>
    </row>
    <row r="28" spans="1:14" ht="18.75" customHeight="1" x14ac:dyDescent="0.2">
      <c r="B28" s="58" t="s">
        <v>67</v>
      </c>
      <c r="C28" s="184" t="s">
        <v>139</v>
      </c>
      <c r="D28" s="185"/>
    </row>
    <row r="29" spans="1:14" ht="16.5" customHeight="1" x14ac:dyDescent="0.2">
      <c r="B29" s="57" t="s">
        <v>68</v>
      </c>
      <c r="C29" s="64" t="s">
        <v>140</v>
      </c>
      <c r="D29" s="47"/>
    </row>
    <row r="30" spans="1:14" s="29" customFormat="1" ht="15" customHeight="1" x14ac:dyDescent="0.2">
      <c r="A30" s="28"/>
      <c r="B30" s="57" t="s">
        <v>69</v>
      </c>
      <c r="C30" s="65">
        <f ca="1">+Cálculos!E28</f>
        <v>65.418875</v>
      </c>
      <c r="D30" s="48"/>
      <c r="H30" s="30"/>
      <c r="I30" s="30"/>
      <c r="J30" s="30"/>
    </row>
    <row r="31" spans="1:14" s="29" customFormat="1" ht="15" customHeight="1" x14ac:dyDescent="0.2">
      <c r="A31" s="28"/>
      <c r="B31" s="57" t="s">
        <v>70</v>
      </c>
      <c r="C31" s="66">
        <f>+Cálculos!E11</f>
        <v>24</v>
      </c>
      <c r="D31" s="47"/>
      <c r="H31" s="30"/>
      <c r="I31" s="30"/>
      <c r="J31" s="30"/>
    </row>
    <row r="32" spans="1:14" s="29" customFormat="1" ht="15" customHeight="1" x14ac:dyDescent="0.2">
      <c r="A32" s="28"/>
      <c r="B32" s="57" t="s">
        <v>71</v>
      </c>
      <c r="C32" s="64" t="s">
        <v>141</v>
      </c>
      <c r="D32" s="47"/>
      <c r="H32" s="30"/>
      <c r="I32" s="30"/>
      <c r="J32" s="30"/>
    </row>
    <row r="33" spans="1:10" s="29" customFormat="1" ht="19.5" customHeight="1" x14ac:dyDescent="0.2">
      <c r="A33" s="28"/>
      <c r="B33" s="57" t="s">
        <v>72</v>
      </c>
      <c r="C33" s="199" t="s">
        <v>142</v>
      </c>
      <c r="D33" s="200"/>
      <c r="H33" s="30"/>
      <c r="I33" s="30"/>
      <c r="J33" s="30"/>
    </row>
    <row r="34" spans="1:10" s="29" customFormat="1" ht="20.100000000000001" customHeight="1" x14ac:dyDescent="0.2">
      <c r="A34" s="28"/>
      <c r="B34" s="190" t="s">
        <v>73</v>
      </c>
      <c r="C34" s="191"/>
      <c r="D34" s="192"/>
      <c r="H34" s="30"/>
      <c r="I34" s="30"/>
      <c r="J34" s="30"/>
    </row>
    <row r="35" spans="1:10" s="29" customFormat="1" ht="15" customHeight="1" x14ac:dyDescent="0.2">
      <c r="A35" s="28"/>
      <c r="B35" s="57" t="s">
        <v>74</v>
      </c>
      <c r="C35" s="184" t="str">
        <f>+PARAMETRIZAÇÕES!C4</f>
        <v>Ar Condicionado</v>
      </c>
      <c r="D35" s="185"/>
      <c r="H35" s="30"/>
      <c r="I35" s="30"/>
      <c r="J35" s="30"/>
    </row>
    <row r="36" spans="1:10" s="29" customFormat="1" ht="15" customHeight="1" x14ac:dyDescent="0.2">
      <c r="A36" s="28"/>
      <c r="B36" s="57" t="s">
        <v>75</v>
      </c>
      <c r="C36" s="218">
        <f>+Cálculos!E7</f>
        <v>1500</v>
      </c>
      <c r="D36" s="219"/>
      <c r="H36" s="30"/>
      <c r="I36" s="30"/>
      <c r="J36" s="30"/>
    </row>
    <row r="37" spans="1:10" s="29" customFormat="1" ht="20.100000000000001" customHeight="1" x14ac:dyDescent="0.2">
      <c r="A37" s="28"/>
      <c r="B37" s="190" t="s">
        <v>76</v>
      </c>
      <c r="C37" s="191"/>
      <c r="D37" s="192"/>
      <c r="H37" s="30"/>
      <c r="I37" s="30"/>
      <c r="J37" s="30"/>
    </row>
    <row r="38" spans="1:10" s="29" customFormat="1" ht="15" customHeight="1" x14ac:dyDescent="0.2">
      <c r="A38" s="28"/>
      <c r="B38" s="186" t="s">
        <v>143</v>
      </c>
      <c r="C38" s="216"/>
      <c r="D38" s="187"/>
      <c r="H38" s="30"/>
      <c r="I38" s="30"/>
      <c r="J38" s="30"/>
    </row>
    <row r="39" spans="1:10" s="29" customFormat="1" ht="20.100000000000001" customHeight="1" x14ac:dyDescent="0.2">
      <c r="A39" s="28"/>
      <c r="B39" s="190" t="s">
        <v>77</v>
      </c>
      <c r="C39" s="191"/>
      <c r="D39" s="192"/>
      <c r="H39" s="30"/>
      <c r="I39" s="30"/>
      <c r="J39" s="30"/>
    </row>
    <row r="40" spans="1:10" s="29" customFormat="1" ht="48" customHeight="1" x14ac:dyDescent="0.2">
      <c r="A40" s="28"/>
      <c r="B40" s="59" t="s">
        <v>78</v>
      </c>
      <c r="C40" s="184" t="s">
        <v>144</v>
      </c>
      <c r="D40" s="185"/>
      <c r="H40" s="30"/>
      <c r="I40" s="30"/>
      <c r="J40" s="30"/>
    </row>
    <row r="41" spans="1:10" s="29" customFormat="1" ht="48" customHeight="1" x14ac:dyDescent="0.2">
      <c r="A41" s="28"/>
      <c r="B41" s="60" t="s">
        <v>79</v>
      </c>
      <c r="C41" s="199" t="s">
        <v>145</v>
      </c>
      <c r="D41" s="200"/>
      <c r="H41" s="30"/>
      <c r="I41" s="30"/>
      <c r="J41" s="30"/>
    </row>
    <row r="42" spans="1:10" s="29" customFormat="1" ht="16.5" customHeight="1" x14ac:dyDescent="0.2">
      <c r="A42" s="28"/>
      <c r="B42" s="56"/>
      <c r="C42" s="51"/>
      <c r="D42" s="51"/>
      <c r="H42" s="30"/>
      <c r="I42" s="30"/>
      <c r="J42" s="30"/>
    </row>
    <row r="43" spans="1:10" s="29" customFormat="1" ht="20.100000000000001" customHeight="1" x14ac:dyDescent="0.2">
      <c r="A43" s="28"/>
      <c r="B43" s="217" t="s">
        <v>80</v>
      </c>
      <c r="C43" s="217"/>
      <c r="D43" s="217"/>
      <c r="F43" s="37"/>
      <c r="H43" s="30"/>
      <c r="I43" s="30"/>
      <c r="J43" s="30"/>
    </row>
    <row r="44" spans="1:10" s="29" customFormat="1" ht="20.100000000000001" customHeight="1" x14ac:dyDescent="0.2">
      <c r="A44" s="28"/>
      <c r="B44" s="190" t="s">
        <v>81</v>
      </c>
      <c r="C44" s="191"/>
      <c r="D44" s="192"/>
      <c r="H44" s="30"/>
      <c r="I44" s="30"/>
      <c r="J44" s="30"/>
    </row>
    <row r="45" spans="1:10" s="29" customFormat="1" ht="15" customHeight="1" x14ac:dyDescent="0.2">
      <c r="A45" s="28"/>
      <c r="B45" s="57" t="s">
        <v>82</v>
      </c>
      <c r="C45" s="67">
        <f ca="1">+Cálculos!E36</f>
        <v>0</v>
      </c>
      <c r="D45" s="68"/>
      <c r="H45" s="30"/>
      <c r="I45" s="30"/>
      <c r="J45" s="30"/>
    </row>
    <row r="46" spans="1:10" s="29" customFormat="1" ht="15" customHeight="1" x14ac:dyDescent="0.2">
      <c r="A46" s="28"/>
      <c r="B46" s="57" t="s">
        <v>83</v>
      </c>
      <c r="C46" s="64" t="s">
        <v>146</v>
      </c>
      <c r="D46" s="49"/>
      <c r="F46" s="37"/>
      <c r="H46" s="30"/>
      <c r="I46" s="30"/>
      <c r="J46" s="30"/>
    </row>
    <row r="47" spans="1:10" s="29" customFormat="1" ht="15" customHeight="1" x14ac:dyDescent="0.2">
      <c r="A47" s="28"/>
      <c r="B47" s="57" t="s">
        <v>84</v>
      </c>
      <c r="C47" s="64"/>
      <c r="D47" s="49"/>
      <c r="H47" s="30"/>
      <c r="I47" s="30"/>
      <c r="J47" s="30"/>
    </row>
    <row r="48" spans="1:10" s="29" customFormat="1" ht="15" customHeight="1" x14ac:dyDescent="0.2">
      <c r="A48" s="28"/>
      <c r="B48" s="57" t="s">
        <v>85</v>
      </c>
      <c r="C48" s="186" t="s">
        <v>142</v>
      </c>
      <c r="D48" s="187"/>
      <c r="H48" s="30"/>
      <c r="I48" s="30"/>
      <c r="J48" s="30"/>
    </row>
    <row r="49" spans="1:10" s="29" customFormat="1" ht="15" customHeight="1" x14ac:dyDescent="0.2">
      <c r="A49" s="28"/>
      <c r="B49" s="58" t="s">
        <v>86</v>
      </c>
      <c r="C49" s="186" t="s">
        <v>142</v>
      </c>
      <c r="D49" s="187"/>
      <c r="H49" s="30"/>
      <c r="I49" s="30"/>
      <c r="J49" s="30"/>
    </row>
    <row r="50" spans="1:10" s="29" customFormat="1" ht="15" customHeight="1" x14ac:dyDescent="0.2">
      <c r="A50" s="28"/>
      <c r="B50" s="58" t="s">
        <v>87</v>
      </c>
      <c r="C50" s="186" t="s">
        <v>142</v>
      </c>
      <c r="D50" s="187"/>
      <c r="H50" s="30"/>
      <c r="I50" s="30"/>
      <c r="J50" s="30"/>
    </row>
    <row r="51" spans="1:10" s="29" customFormat="1" ht="163.5" customHeight="1" x14ac:dyDescent="0.2">
      <c r="A51" s="28"/>
      <c r="B51" s="58" t="s">
        <v>88</v>
      </c>
      <c r="C51" s="193" t="s">
        <v>147</v>
      </c>
      <c r="D51" s="195"/>
      <c r="H51" s="30"/>
      <c r="I51" s="30"/>
      <c r="J51" s="30"/>
    </row>
    <row r="52" spans="1:10" s="29" customFormat="1" ht="15" customHeight="1" x14ac:dyDescent="0.2">
      <c r="A52" s="28"/>
      <c r="B52" s="58" t="s">
        <v>89</v>
      </c>
      <c r="C52" s="193"/>
      <c r="D52" s="195"/>
      <c r="H52" s="30"/>
      <c r="I52" s="30"/>
      <c r="J52" s="30"/>
    </row>
    <row r="53" spans="1:10" s="29" customFormat="1" ht="15" customHeight="1" x14ac:dyDescent="0.2">
      <c r="A53" s="28"/>
      <c r="B53" s="58" t="s">
        <v>90</v>
      </c>
      <c r="C53" s="186" t="s">
        <v>142</v>
      </c>
      <c r="D53" s="187"/>
      <c r="H53" s="30"/>
      <c r="I53" s="30"/>
      <c r="J53" s="30"/>
    </row>
    <row r="54" spans="1:10" s="29" customFormat="1" ht="15" customHeight="1" x14ac:dyDescent="0.2">
      <c r="A54" s="28"/>
      <c r="B54" s="58" t="s">
        <v>91</v>
      </c>
      <c r="C54" s="186" t="s">
        <v>142</v>
      </c>
      <c r="D54" s="187"/>
      <c r="H54" s="30"/>
      <c r="I54" s="30"/>
      <c r="J54" s="30"/>
    </row>
    <row r="55" spans="1:10" s="29" customFormat="1" ht="15" customHeight="1" x14ac:dyDescent="0.2">
      <c r="A55" s="28"/>
      <c r="B55" s="58" t="s">
        <v>92</v>
      </c>
      <c r="C55" s="186" t="s">
        <v>142</v>
      </c>
      <c r="D55" s="187"/>
      <c r="H55" s="30"/>
      <c r="I55" s="30"/>
      <c r="J55" s="30"/>
    </row>
    <row r="56" spans="1:10" s="29" customFormat="1" ht="15" customHeight="1" x14ac:dyDescent="0.2">
      <c r="A56" s="28"/>
      <c r="B56" s="58" t="s">
        <v>93</v>
      </c>
      <c r="C56" s="199" t="s">
        <v>142</v>
      </c>
      <c r="D56" s="200"/>
      <c r="H56" s="30"/>
      <c r="I56" s="30"/>
      <c r="J56" s="30"/>
    </row>
    <row r="57" spans="1:10" s="29" customFormat="1" ht="20.100000000000001" customHeight="1" x14ac:dyDescent="0.2">
      <c r="A57" s="28"/>
      <c r="B57" s="190" t="s">
        <v>94</v>
      </c>
      <c r="C57" s="191"/>
      <c r="D57" s="192"/>
      <c r="H57" s="30"/>
      <c r="I57" s="30"/>
      <c r="J57" s="30"/>
    </row>
    <row r="58" spans="1:10" s="29" customFormat="1" ht="15" customHeight="1" x14ac:dyDescent="0.2">
      <c r="A58" s="28"/>
      <c r="B58" s="211">
        <f ca="1">+Cálculos!E35</f>
        <v>6.3315878087997213E-2</v>
      </c>
      <c r="C58" s="212"/>
      <c r="D58" s="213"/>
      <c r="H58" s="30"/>
      <c r="I58" s="30"/>
      <c r="J58" s="30"/>
    </row>
    <row r="59" spans="1:10" s="29" customFormat="1" ht="87.75" customHeight="1" x14ac:dyDescent="0.2">
      <c r="A59" s="28"/>
      <c r="B59" s="211" t="s">
        <v>147</v>
      </c>
      <c r="C59" s="212"/>
      <c r="D59" s="213"/>
      <c r="H59" s="30"/>
      <c r="I59" s="30"/>
      <c r="J59" s="30"/>
    </row>
    <row r="60" spans="1:10" s="29" customFormat="1" ht="20.100000000000001" customHeight="1" x14ac:dyDescent="0.2">
      <c r="A60" s="28"/>
      <c r="B60" s="190" t="s">
        <v>95</v>
      </c>
      <c r="C60" s="197"/>
      <c r="D60" s="198"/>
      <c r="H60" s="30"/>
      <c r="I60" s="30"/>
      <c r="J60" s="30"/>
    </row>
    <row r="61" spans="1:10" s="29" customFormat="1" ht="15" customHeight="1" x14ac:dyDescent="0.2">
      <c r="A61" s="28"/>
      <c r="B61" s="59" t="s">
        <v>96</v>
      </c>
      <c r="C61" s="214">
        <f>+C63+C64+C67</f>
        <v>98.635715499999989</v>
      </c>
      <c r="D61" s="215"/>
      <c r="H61" s="30"/>
      <c r="I61" s="30"/>
      <c r="J61" s="30"/>
    </row>
    <row r="62" spans="1:10" s="29" customFormat="1" ht="15" customHeight="1" x14ac:dyDescent="0.2">
      <c r="A62" s="28"/>
      <c r="B62" s="59" t="s">
        <v>97</v>
      </c>
      <c r="C62" s="204"/>
      <c r="D62" s="205"/>
      <c r="H62" s="30"/>
      <c r="I62" s="30"/>
      <c r="J62" s="30"/>
    </row>
    <row r="63" spans="1:10" s="29" customFormat="1" ht="22.5" customHeight="1" x14ac:dyDescent="0.2">
      <c r="A63" s="28"/>
      <c r="B63" s="59" t="s">
        <v>98</v>
      </c>
      <c r="C63" s="206">
        <f>+Cálculos!E14/1.04</f>
        <v>38.46153846153846</v>
      </c>
      <c r="D63" s="207"/>
      <c r="H63" s="30"/>
      <c r="I63" s="30"/>
      <c r="J63" s="30"/>
    </row>
    <row r="64" spans="1:10" s="29" customFormat="1" ht="28.5" customHeight="1" x14ac:dyDescent="0.2">
      <c r="A64" s="28"/>
      <c r="B64" s="59" t="s">
        <v>99</v>
      </c>
      <c r="C64" s="206">
        <f>+Cálculos!E12*Cálculos!E11/1.04</f>
        <v>36</v>
      </c>
      <c r="D64" s="207"/>
      <c r="H64" s="30"/>
      <c r="I64" s="30"/>
      <c r="J64" s="30"/>
    </row>
    <row r="65" spans="1:10" s="29" customFormat="1" x14ac:dyDescent="0.2">
      <c r="A65" s="28"/>
      <c r="B65" s="59" t="s">
        <v>100</v>
      </c>
      <c r="C65" s="204" t="s">
        <v>142</v>
      </c>
      <c r="D65" s="205"/>
      <c r="H65" s="30"/>
      <c r="I65" s="30"/>
      <c r="J65" s="30"/>
    </row>
    <row r="66" spans="1:10" s="29" customFormat="1" ht="15" customHeight="1" x14ac:dyDescent="0.2">
      <c r="A66" s="28"/>
      <c r="B66" s="59" t="s">
        <v>101</v>
      </c>
      <c r="C66" s="204" t="s">
        <v>142</v>
      </c>
      <c r="D66" s="205"/>
      <c r="H66" s="30"/>
      <c r="I66" s="30"/>
      <c r="J66" s="30"/>
    </row>
    <row r="67" spans="1:10" s="29" customFormat="1" ht="15" customHeight="1" x14ac:dyDescent="0.2">
      <c r="A67" s="28"/>
      <c r="B67" s="59" t="s">
        <v>102</v>
      </c>
      <c r="C67" s="206">
        <f>+(C63+C64)*0.04+Cálculos!E25</f>
        <v>24.174177038461536</v>
      </c>
      <c r="D67" s="207"/>
      <c r="H67" s="30"/>
      <c r="I67" s="30"/>
      <c r="J67" s="30"/>
    </row>
    <row r="68" spans="1:10" s="29" customFormat="1" ht="15" customHeight="1" x14ac:dyDescent="0.2">
      <c r="A68" s="28"/>
      <c r="B68" s="59" t="s">
        <v>103</v>
      </c>
      <c r="C68" s="204" t="s">
        <v>142</v>
      </c>
      <c r="D68" s="205"/>
      <c r="H68" s="30"/>
      <c r="I68" s="30"/>
      <c r="J68" s="30"/>
    </row>
    <row r="69" spans="1:10" s="29" customFormat="1" ht="15" customHeight="1" x14ac:dyDescent="0.2">
      <c r="A69" s="28"/>
      <c r="B69" s="59" t="s">
        <v>104</v>
      </c>
      <c r="C69" s="206"/>
      <c r="D69" s="207"/>
      <c r="H69" s="30"/>
      <c r="I69" s="30"/>
      <c r="J69" s="30"/>
    </row>
    <row r="70" spans="1:10" s="29" customFormat="1" ht="15" customHeight="1" x14ac:dyDescent="0.2">
      <c r="A70" s="28"/>
      <c r="B70" s="59" t="s">
        <v>105</v>
      </c>
      <c r="C70" s="204" t="s">
        <v>142</v>
      </c>
      <c r="D70" s="205"/>
      <c r="H70" s="30"/>
      <c r="I70" s="30"/>
      <c r="J70" s="30"/>
    </row>
    <row r="71" spans="1:10" s="29" customFormat="1" ht="15" customHeight="1" x14ac:dyDescent="0.2">
      <c r="A71" s="28"/>
      <c r="B71" s="59" t="s">
        <v>106</v>
      </c>
      <c r="C71" s="204" t="s">
        <v>142</v>
      </c>
      <c r="D71" s="205"/>
      <c r="H71" s="30"/>
      <c r="I71" s="30"/>
      <c r="J71" s="30"/>
    </row>
    <row r="72" spans="1:10" s="29" customFormat="1" ht="15" customHeight="1" x14ac:dyDescent="0.2">
      <c r="A72" s="28"/>
      <c r="B72" s="59" t="s">
        <v>107</v>
      </c>
      <c r="C72" s="193" t="s">
        <v>142</v>
      </c>
      <c r="D72" s="195"/>
      <c r="H72" s="30"/>
      <c r="I72" s="30"/>
      <c r="J72" s="30"/>
    </row>
    <row r="73" spans="1:10" s="29" customFormat="1" ht="52.5" customHeight="1" x14ac:dyDescent="0.2">
      <c r="A73" s="28"/>
      <c r="B73" s="69" t="s">
        <v>108</v>
      </c>
      <c r="C73" s="176" t="s">
        <v>148</v>
      </c>
      <c r="D73" s="177"/>
      <c r="H73" s="30"/>
      <c r="I73" s="30"/>
      <c r="J73" s="30"/>
    </row>
    <row r="74" spans="1:10" s="29" customFormat="1" ht="20.100000000000001" customHeight="1" x14ac:dyDescent="0.2">
      <c r="A74" s="28"/>
      <c r="B74" s="190" t="s">
        <v>109</v>
      </c>
      <c r="C74" s="208"/>
      <c r="D74" s="209"/>
      <c r="H74" s="30"/>
      <c r="I74" s="30"/>
      <c r="J74" s="30"/>
    </row>
    <row r="75" spans="1:10" s="29" customFormat="1" ht="15" customHeight="1" x14ac:dyDescent="0.2">
      <c r="A75" s="28"/>
      <c r="B75" s="59" t="s">
        <v>110</v>
      </c>
      <c r="C75" s="72" t="s">
        <v>142</v>
      </c>
      <c r="D75" s="47"/>
      <c r="H75" s="30"/>
      <c r="I75" s="30"/>
      <c r="J75" s="30"/>
    </row>
    <row r="76" spans="1:10" s="29" customFormat="1" ht="15" customHeight="1" x14ac:dyDescent="0.2">
      <c r="A76" s="28"/>
      <c r="B76" s="59" t="s">
        <v>111</v>
      </c>
      <c r="C76" s="64" t="s">
        <v>142</v>
      </c>
      <c r="D76" s="47"/>
      <c r="H76" s="30"/>
      <c r="I76" s="30"/>
      <c r="J76" s="30"/>
    </row>
    <row r="77" spans="1:10" s="29" customFormat="1" ht="15" customHeight="1" x14ac:dyDescent="0.2">
      <c r="A77" s="28"/>
      <c r="B77" s="59" t="s">
        <v>112</v>
      </c>
      <c r="C77" s="64" t="s">
        <v>142</v>
      </c>
      <c r="D77" s="47"/>
      <c r="H77" s="30"/>
      <c r="I77" s="30"/>
      <c r="J77" s="30"/>
    </row>
    <row r="78" spans="1:10" s="29" customFormat="1" ht="15" customHeight="1" x14ac:dyDescent="0.2">
      <c r="A78" s="28"/>
      <c r="B78" s="59" t="s">
        <v>113</v>
      </c>
      <c r="C78" s="64" t="s">
        <v>142</v>
      </c>
      <c r="D78" s="47"/>
      <c r="H78" s="30"/>
      <c r="I78" s="30"/>
      <c r="J78" s="30"/>
    </row>
    <row r="79" spans="1:10" s="29" customFormat="1" ht="15" customHeight="1" x14ac:dyDescent="0.2">
      <c r="A79" s="28"/>
      <c r="B79" s="59" t="s">
        <v>114</v>
      </c>
      <c r="C79" s="64" t="s">
        <v>142</v>
      </c>
      <c r="D79" s="47"/>
      <c r="H79" s="30"/>
      <c r="I79" s="30"/>
      <c r="J79" s="30"/>
    </row>
    <row r="80" spans="1:10" s="29" customFormat="1" ht="15" customHeight="1" x14ac:dyDescent="0.2">
      <c r="A80" s="28"/>
      <c r="B80" s="59" t="s">
        <v>115</v>
      </c>
      <c r="C80" s="64" t="s">
        <v>142</v>
      </c>
      <c r="D80" s="47"/>
      <c r="H80" s="30"/>
      <c r="I80" s="30"/>
      <c r="J80" s="30"/>
    </row>
    <row r="81" spans="1:10" s="29" customFormat="1" ht="15" customHeight="1" x14ac:dyDescent="0.2">
      <c r="A81" s="28"/>
      <c r="B81" s="59" t="s">
        <v>116</v>
      </c>
      <c r="C81" s="64" t="s">
        <v>142</v>
      </c>
      <c r="D81" s="47"/>
      <c r="H81" s="30"/>
      <c r="I81" s="30"/>
      <c r="J81" s="30"/>
    </row>
    <row r="82" spans="1:10" s="29" customFormat="1" ht="15" customHeight="1" x14ac:dyDescent="0.2">
      <c r="A82" s="28"/>
      <c r="B82" s="59" t="s">
        <v>117</v>
      </c>
      <c r="C82" s="62" t="s">
        <v>142</v>
      </c>
      <c r="D82" s="47"/>
      <c r="H82" s="30"/>
      <c r="I82" s="30"/>
      <c r="J82" s="30"/>
    </row>
    <row r="83" spans="1:10" s="29" customFormat="1" ht="20.100000000000001" customHeight="1" x14ac:dyDescent="0.2">
      <c r="A83" s="28"/>
      <c r="B83" s="190" t="s">
        <v>118</v>
      </c>
      <c r="C83" s="210"/>
      <c r="D83" s="192"/>
      <c r="H83" s="30"/>
      <c r="I83" s="30"/>
      <c r="J83" s="30"/>
    </row>
    <row r="84" spans="1:10" s="29" customFormat="1" ht="15" customHeight="1" x14ac:dyDescent="0.2">
      <c r="A84" s="28"/>
      <c r="B84" s="201">
        <f ca="1">+Cálculos!E32</f>
        <v>1668.6887155000002</v>
      </c>
      <c r="C84" s="202"/>
      <c r="D84" s="203"/>
      <c r="H84" s="30"/>
      <c r="I84" s="30"/>
      <c r="J84" s="30"/>
    </row>
    <row r="85" spans="1:10" s="29" customFormat="1" ht="20.100000000000001" customHeight="1" x14ac:dyDescent="0.2">
      <c r="A85" s="28"/>
      <c r="B85" s="190" t="s">
        <v>119</v>
      </c>
      <c r="C85" s="191"/>
      <c r="D85" s="192"/>
      <c r="H85" s="30"/>
      <c r="I85" s="30"/>
      <c r="J85" s="30"/>
    </row>
    <row r="86" spans="1:10" s="29" customFormat="1" ht="15" customHeight="1" x14ac:dyDescent="0.2">
      <c r="A86" s="28"/>
      <c r="B86" s="193" t="s">
        <v>142</v>
      </c>
      <c r="C86" s="194"/>
      <c r="D86" s="195"/>
      <c r="H86" s="30"/>
      <c r="I86" s="30"/>
      <c r="J86" s="30"/>
    </row>
    <row r="87" spans="1:10" s="29" customFormat="1" ht="20.100000000000001" customHeight="1" x14ac:dyDescent="0.2">
      <c r="A87" s="28"/>
      <c r="B87" s="196" t="s">
        <v>120</v>
      </c>
      <c r="C87" s="197"/>
      <c r="D87" s="198"/>
      <c r="H87" s="30"/>
      <c r="I87" s="30"/>
      <c r="J87" s="30"/>
    </row>
    <row r="88" spans="1:10" s="29" customFormat="1" ht="15" customHeight="1" x14ac:dyDescent="0.2">
      <c r="A88" s="28"/>
      <c r="B88" s="70" t="s">
        <v>121</v>
      </c>
      <c r="C88" s="167" t="s">
        <v>149</v>
      </c>
      <c r="D88" s="169"/>
      <c r="H88" s="30"/>
      <c r="I88" s="30"/>
      <c r="J88" s="30"/>
    </row>
    <row r="89" spans="1:10" s="29" customFormat="1" ht="17.25" customHeight="1" x14ac:dyDescent="0.2">
      <c r="A89" s="28"/>
      <c r="B89" s="71" t="s">
        <v>122</v>
      </c>
      <c r="C89" s="199" t="s">
        <v>149</v>
      </c>
      <c r="D89" s="200"/>
      <c r="H89" s="30"/>
      <c r="I89" s="30"/>
      <c r="J89" s="30"/>
    </row>
    <row r="90" spans="1:10" s="29" customFormat="1" ht="47.25" customHeight="1" x14ac:dyDescent="0.2">
      <c r="A90" s="28"/>
      <c r="B90" s="181" t="s">
        <v>123</v>
      </c>
      <c r="C90" s="184" t="s">
        <v>150</v>
      </c>
      <c r="D90" s="185"/>
      <c r="H90" s="30"/>
      <c r="I90" s="30"/>
      <c r="J90" s="30"/>
    </row>
    <row r="91" spans="1:10" s="29" customFormat="1" ht="48" customHeight="1" x14ac:dyDescent="0.2">
      <c r="A91" s="28"/>
      <c r="B91" s="182"/>
      <c r="C91" s="186" t="s">
        <v>151</v>
      </c>
      <c r="D91" s="187"/>
      <c r="H91" s="30"/>
      <c r="I91" s="30"/>
      <c r="J91" s="30"/>
    </row>
    <row r="92" spans="1:10" s="29" customFormat="1" ht="21" customHeight="1" x14ac:dyDescent="0.2">
      <c r="A92" s="28"/>
      <c r="B92" s="182"/>
      <c r="C92" s="188" t="s">
        <v>152</v>
      </c>
      <c r="D92" s="189"/>
      <c r="H92" s="30"/>
      <c r="I92" s="30"/>
      <c r="J92" s="30"/>
    </row>
    <row r="93" spans="1:10" s="29" customFormat="1" ht="46.5" customHeight="1" x14ac:dyDescent="0.2">
      <c r="A93" s="28"/>
      <c r="B93" s="182"/>
      <c r="C93" s="188" t="s">
        <v>153</v>
      </c>
      <c r="D93" s="189"/>
      <c r="H93" s="30"/>
      <c r="I93" s="30"/>
      <c r="J93" s="30"/>
    </row>
    <row r="94" spans="1:10" s="29" customFormat="1" ht="17.25" customHeight="1" x14ac:dyDescent="0.2">
      <c r="A94" s="28"/>
      <c r="B94" s="183"/>
      <c r="C94" s="176" t="s">
        <v>154</v>
      </c>
      <c r="D94" s="177"/>
      <c r="H94" s="30"/>
      <c r="I94" s="30"/>
      <c r="J94" s="30"/>
    </row>
    <row r="95" spans="1:10" s="29" customFormat="1" ht="139.5" customHeight="1" x14ac:dyDescent="0.2">
      <c r="A95" s="28"/>
      <c r="B95" s="73" t="s">
        <v>124</v>
      </c>
      <c r="C95" s="178" t="s">
        <v>155</v>
      </c>
      <c r="D95" s="179"/>
      <c r="H95" s="30"/>
      <c r="I95" s="30"/>
      <c r="J95" s="30"/>
    </row>
    <row r="96" spans="1:10" s="29" customFormat="1" ht="18" customHeight="1" x14ac:dyDescent="0.2">
      <c r="A96" s="28"/>
      <c r="B96" s="74"/>
      <c r="C96" s="180" t="s">
        <v>156</v>
      </c>
      <c r="D96" s="180"/>
      <c r="H96" s="30"/>
      <c r="I96" s="30"/>
      <c r="J96" s="30"/>
    </row>
    <row r="97" spans="1:13" s="29" customFormat="1" ht="20.100000000000001" customHeight="1" x14ac:dyDescent="0.2">
      <c r="A97" s="28"/>
      <c r="B97" s="163" t="s">
        <v>125</v>
      </c>
      <c r="C97" s="163"/>
      <c r="D97" s="163"/>
      <c r="H97" s="30"/>
      <c r="I97" s="30"/>
      <c r="J97" s="30"/>
    </row>
    <row r="98" spans="1:13" s="29" customFormat="1" ht="20.100000000000001" customHeight="1" x14ac:dyDescent="0.2">
      <c r="A98" s="28"/>
      <c r="B98" s="164" t="s">
        <v>126</v>
      </c>
      <c r="C98" s="165"/>
      <c r="D98" s="166"/>
      <c r="H98" s="30"/>
      <c r="I98" s="30"/>
      <c r="J98" s="30"/>
    </row>
    <row r="99" spans="1:13" s="29" customFormat="1" ht="38.25" customHeight="1" x14ac:dyDescent="0.25">
      <c r="A99" s="28"/>
      <c r="B99" s="167" t="s">
        <v>157</v>
      </c>
      <c r="C99" s="168"/>
      <c r="D99" s="169"/>
      <c r="H99" s="30"/>
      <c r="I99" s="38"/>
      <c r="J99" s="38"/>
    </row>
    <row r="100" spans="1:13" s="29" customFormat="1" ht="20.100000000000001" customHeight="1" x14ac:dyDescent="0.25">
      <c r="A100" s="28"/>
      <c r="B100" s="164" t="s">
        <v>127</v>
      </c>
      <c r="C100" s="165"/>
      <c r="D100" s="166"/>
      <c r="H100" s="38"/>
      <c r="I100" s="39"/>
      <c r="J100" s="39"/>
      <c r="L100" s="40"/>
      <c r="M100" s="41"/>
    </row>
    <row r="101" spans="1:13" s="29" customFormat="1" ht="52.5" customHeight="1" x14ac:dyDescent="0.25">
      <c r="A101" s="28"/>
      <c r="B101" s="170" t="s">
        <v>158</v>
      </c>
      <c r="C101" s="171"/>
      <c r="D101" s="172"/>
      <c r="H101" s="38"/>
      <c r="I101" s="39"/>
      <c r="J101" s="39"/>
      <c r="L101" s="40"/>
      <c r="M101" s="41"/>
    </row>
    <row r="102" spans="1:13" s="29" customFormat="1" ht="20.100000000000001" customHeight="1" x14ac:dyDescent="0.25">
      <c r="A102" s="28"/>
      <c r="B102" s="164" t="s">
        <v>128</v>
      </c>
      <c r="C102" s="165"/>
      <c r="D102" s="166"/>
      <c r="H102" s="38"/>
      <c r="I102" s="39"/>
      <c r="J102" s="39"/>
      <c r="L102" s="40"/>
      <c r="M102" s="41"/>
    </row>
    <row r="103" spans="1:13" s="29" customFormat="1" ht="39.75" customHeight="1" x14ac:dyDescent="0.25">
      <c r="A103" s="28"/>
      <c r="B103" s="170" t="s">
        <v>159</v>
      </c>
      <c r="C103" s="171"/>
      <c r="D103" s="172"/>
      <c r="H103" s="38"/>
      <c r="I103" s="39"/>
      <c r="J103" s="39"/>
      <c r="L103" s="40"/>
      <c r="M103" s="41"/>
    </row>
    <row r="104" spans="1:13" s="29" customFormat="1" ht="20.100000000000001" customHeight="1" x14ac:dyDescent="0.2">
      <c r="A104" s="28"/>
      <c r="B104" s="164" t="s">
        <v>129</v>
      </c>
      <c r="C104" s="165"/>
      <c r="D104" s="166"/>
      <c r="F104" s="42"/>
      <c r="H104" s="30"/>
      <c r="I104" s="30"/>
      <c r="J104" s="30"/>
    </row>
    <row r="105" spans="1:13" s="29" customFormat="1" ht="15" customHeight="1" x14ac:dyDescent="0.2">
      <c r="A105" s="28"/>
      <c r="B105" s="226" t="str">
        <f>"As informações constantes deste documento são válidas até "&amp;TEXT(PARAMETRIZAÇÕES!C2,"AAAA-MM-DD")</f>
        <v>As informações constantes deste documento são válidas até 2016-12-31</v>
      </c>
      <c r="C105" s="227"/>
      <c r="D105" s="75"/>
      <c r="F105" s="42"/>
      <c r="H105" s="30"/>
      <c r="I105" s="30"/>
      <c r="J105" s="30"/>
    </row>
    <row r="106" spans="1:13" s="29" customFormat="1" ht="20.100000000000001" customHeight="1" x14ac:dyDescent="0.2">
      <c r="A106" s="28"/>
      <c r="B106" s="52"/>
      <c r="C106" s="53"/>
      <c r="D106" s="53"/>
      <c r="H106" s="30"/>
      <c r="I106" s="30"/>
      <c r="J106" s="30"/>
    </row>
    <row r="107" spans="1:13" s="29" customFormat="1" ht="33.75" customHeight="1" x14ac:dyDescent="0.2">
      <c r="A107" s="28"/>
      <c r="B107" s="173" t="s">
        <v>160</v>
      </c>
      <c r="C107" s="174"/>
      <c r="D107" s="175"/>
      <c r="E107" s="43"/>
      <c r="F107" s="43"/>
      <c r="G107" s="43"/>
      <c r="H107" s="43"/>
      <c r="I107" s="43"/>
      <c r="J107" s="43"/>
    </row>
    <row r="108" spans="1:13" s="29" customFormat="1" ht="20.100000000000001" customHeight="1" x14ac:dyDescent="0.2">
      <c r="A108" s="28"/>
      <c r="B108" s="53"/>
      <c r="C108" s="53"/>
      <c r="D108" s="53"/>
      <c r="H108" s="30"/>
      <c r="I108" s="30"/>
      <c r="J108" s="30"/>
    </row>
    <row r="109" spans="1:13" s="29" customFormat="1" ht="409.5" customHeight="1" x14ac:dyDescent="0.2">
      <c r="A109" s="28"/>
      <c r="B109" s="173" t="s">
        <v>130</v>
      </c>
      <c r="C109" s="174"/>
      <c r="D109" s="175"/>
      <c r="E109" s="44"/>
      <c r="F109" s="44"/>
      <c r="G109" s="44"/>
      <c r="H109" s="44"/>
      <c r="I109" s="44"/>
      <c r="J109" s="44"/>
    </row>
    <row r="110" spans="1:13" s="29" customFormat="1" ht="20.100000000000001" customHeight="1" x14ac:dyDescent="0.2">
      <c r="A110" s="28"/>
      <c r="B110" s="54"/>
      <c r="C110" s="54"/>
      <c r="D110" s="54"/>
      <c r="E110" s="28"/>
      <c r="F110" s="28"/>
      <c r="G110" s="28"/>
      <c r="H110" s="28"/>
      <c r="I110" s="28"/>
      <c r="J110" s="28"/>
    </row>
    <row r="111" spans="1:13" s="29" customFormat="1" ht="97.5" customHeight="1" x14ac:dyDescent="0.2">
      <c r="A111" s="55"/>
      <c r="B111" s="160" t="s">
        <v>131</v>
      </c>
      <c r="C111" s="161"/>
      <c r="D111" s="162"/>
      <c r="E111" s="44"/>
      <c r="F111" s="44"/>
      <c r="G111" s="44"/>
      <c r="H111" s="44"/>
      <c r="I111" s="44"/>
      <c r="J111" s="44"/>
    </row>
    <row r="112" spans="1:13" s="29" customFormat="1" ht="20.100000000000001" customHeight="1" x14ac:dyDescent="0.2">
      <c r="A112" s="28"/>
      <c r="B112" s="44"/>
      <c r="C112" s="44"/>
      <c r="D112" s="44"/>
      <c r="E112" s="44"/>
      <c r="F112" s="44"/>
      <c r="G112" s="44"/>
      <c r="H112" s="44"/>
      <c r="I112" s="44"/>
      <c r="J112" s="44"/>
    </row>
    <row r="113" spans="1:10" s="29" customFormat="1" ht="20.100000000000001" customHeight="1" x14ac:dyDescent="0.2">
      <c r="A113" s="28"/>
      <c r="B113" s="28"/>
      <c r="C113" s="28"/>
      <c r="D113" s="28"/>
      <c r="H113" s="30"/>
      <c r="I113" s="30"/>
      <c r="J113" s="30"/>
    </row>
    <row r="114" spans="1:10" s="29" customFormat="1" ht="20.100000000000001" customHeight="1" x14ac:dyDescent="0.2">
      <c r="A114" s="28"/>
      <c r="B114" s="28"/>
      <c r="C114" s="28"/>
      <c r="D114" s="28"/>
      <c r="H114" s="30"/>
      <c r="I114" s="30"/>
      <c r="J114" s="30"/>
    </row>
    <row r="115" spans="1:10" s="29" customFormat="1" ht="20.100000000000001" customHeight="1" x14ac:dyDescent="0.2">
      <c r="A115" s="28"/>
      <c r="B115" s="28"/>
      <c r="C115" s="28"/>
      <c r="D115" s="28"/>
      <c r="H115" s="30"/>
      <c r="I115" s="30"/>
      <c r="J115" s="30"/>
    </row>
    <row r="116" spans="1:10" s="29" customFormat="1" ht="20.100000000000001" customHeight="1" x14ac:dyDescent="0.2">
      <c r="A116" s="28"/>
      <c r="B116" s="28"/>
      <c r="C116" s="28"/>
      <c r="D116" s="28"/>
      <c r="H116" s="30"/>
      <c r="I116" s="30"/>
      <c r="J116" s="30"/>
    </row>
    <row r="117" spans="1:10" s="29" customFormat="1" ht="20.100000000000001" customHeight="1" x14ac:dyDescent="0.2">
      <c r="A117" s="28"/>
      <c r="B117" s="28"/>
      <c r="C117" s="28"/>
      <c r="D117" s="28"/>
      <c r="H117" s="30"/>
      <c r="I117" s="30"/>
      <c r="J117" s="30"/>
    </row>
    <row r="118" spans="1:10" s="29" customFormat="1" ht="20.100000000000001" customHeight="1" x14ac:dyDescent="0.2">
      <c r="A118" s="28"/>
      <c r="B118" s="28"/>
      <c r="C118" s="28"/>
      <c r="D118" s="28"/>
      <c r="H118" s="30"/>
      <c r="I118" s="30"/>
      <c r="J118" s="30"/>
    </row>
    <row r="119" spans="1:10" s="29" customFormat="1" ht="20.100000000000001" customHeight="1" x14ac:dyDescent="0.2">
      <c r="A119" s="28"/>
      <c r="B119" s="28"/>
      <c r="C119" s="28"/>
      <c r="D119" s="28"/>
      <c r="H119" s="30"/>
      <c r="I119" s="30"/>
      <c r="J119" s="30"/>
    </row>
    <row r="120" spans="1:10" s="29" customFormat="1" ht="20.100000000000001" customHeight="1" x14ac:dyDescent="0.2">
      <c r="A120" s="28"/>
      <c r="B120" s="28"/>
      <c r="C120" s="28"/>
      <c r="D120" s="28"/>
      <c r="H120" s="30"/>
      <c r="I120" s="30"/>
      <c r="J120" s="30"/>
    </row>
    <row r="121" spans="1:10" s="29" customFormat="1" ht="20.100000000000001" customHeight="1" x14ac:dyDescent="0.2">
      <c r="A121" s="28"/>
      <c r="B121" s="28"/>
      <c r="C121" s="28"/>
      <c r="D121" s="28"/>
      <c r="H121" s="30"/>
      <c r="I121" s="30"/>
      <c r="J121" s="30"/>
    </row>
    <row r="122" spans="1:10" s="29" customFormat="1" ht="20.100000000000001" customHeight="1" x14ac:dyDescent="0.2">
      <c r="A122" s="28"/>
      <c r="B122" s="28"/>
      <c r="C122" s="28"/>
      <c r="D122" s="28"/>
      <c r="H122" s="30"/>
      <c r="I122" s="30"/>
      <c r="J122" s="30"/>
    </row>
    <row r="123" spans="1:10" s="29" customFormat="1" ht="20.100000000000001" customHeight="1" x14ac:dyDescent="0.2">
      <c r="A123" s="28"/>
      <c r="B123" s="28"/>
      <c r="C123" s="28"/>
      <c r="D123" s="28"/>
      <c r="H123" s="30"/>
      <c r="I123" s="30"/>
      <c r="J123" s="30"/>
    </row>
    <row r="124" spans="1:10" ht="20.100000000000001" customHeight="1" x14ac:dyDescent="0.2"/>
    <row r="125" spans="1:10" ht="20.100000000000001" customHeight="1" x14ac:dyDescent="0.2"/>
    <row r="126" spans="1:10" ht="20.100000000000001" customHeight="1" x14ac:dyDescent="0.2"/>
    <row r="127" spans="1:10" ht="20.100000000000001" customHeight="1" x14ac:dyDescent="0.2"/>
    <row r="128" spans="1:10"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row r="140" ht="20.100000000000001" customHeight="1" x14ac:dyDescent="0.2"/>
    <row r="141" ht="20.100000000000001" customHeight="1" x14ac:dyDescent="0.2"/>
    <row r="142" ht="20.100000000000001" customHeight="1" x14ac:dyDescent="0.2"/>
    <row r="143" ht="20.100000000000001" customHeight="1" x14ac:dyDescent="0.2"/>
    <row r="144" ht="20.100000000000001" customHeight="1" x14ac:dyDescent="0.2"/>
    <row r="145" ht="20.100000000000001" customHeight="1" x14ac:dyDescent="0.2"/>
    <row r="146" ht="20.100000000000001" customHeight="1" x14ac:dyDescent="0.2"/>
    <row r="147" ht="20.100000000000001" customHeight="1" x14ac:dyDescent="0.2"/>
    <row r="148" ht="20.100000000000001" customHeight="1" x14ac:dyDescent="0.2"/>
    <row r="149" ht="20.100000000000001" customHeight="1" x14ac:dyDescent="0.2"/>
    <row r="150" ht="20.100000000000001" customHeight="1" x14ac:dyDescent="0.2"/>
    <row r="151" ht="20.100000000000001" customHeight="1" x14ac:dyDescent="0.2"/>
    <row r="152" ht="20.100000000000001" customHeight="1" x14ac:dyDescent="0.2"/>
    <row r="153" ht="20.100000000000001" customHeight="1" x14ac:dyDescent="0.2"/>
    <row r="154" ht="20.100000000000001" customHeight="1" x14ac:dyDescent="0.2"/>
    <row r="155" ht="20.100000000000001" customHeight="1" x14ac:dyDescent="0.2"/>
    <row r="156" ht="20.100000000000001" customHeight="1" x14ac:dyDescent="0.2"/>
    <row r="157" ht="20.100000000000001" customHeight="1" x14ac:dyDescent="0.2"/>
    <row r="158" ht="20.100000000000001" customHeight="1" x14ac:dyDescent="0.2"/>
    <row r="159" ht="20.100000000000001" customHeight="1" x14ac:dyDescent="0.2"/>
    <row r="160" ht="20.100000000000001" customHeight="1" x14ac:dyDescent="0.2"/>
    <row r="161" ht="20.100000000000001" customHeight="1" x14ac:dyDescent="0.2"/>
    <row r="162" ht="20.100000000000001" customHeight="1" x14ac:dyDescent="0.2"/>
    <row r="163" ht="20.100000000000001" customHeight="1" x14ac:dyDescent="0.2"/>
    <row r="164" ht="20.100000000000001" customHeight="1" x14ac:dyDescent="0.2"/>
    <row r="165" ht="20.100000000000001" customHeight="1" x14ac:dyDescent="0.2"/>
    <row r="166" ht="20.100000000000001" customHeight="1" x14ac:dyDescent="0.2"/>
    <row r="167" ht="20.100000000000001" customHeight="1" x14ac:dyDescent="0.2"/>
    <row r="168" ht="20.100000000000001" customHeight="1" x14ac:dyDescent="0.2"/>
    <row r="169" ht="20.100000000000001" customHeight="1" x14ac:dyDescent="0.2"/>
    <row r="170" ht="20.100000000000001" customHeight="1" x14ac:dyDescent="0.2"/>
    <row r="171" ht="20.100000000000001" customHeight="1" x14ac:dyDescent="0.2"/>
  </sheetData>
  <sheetProtection password="E9B8" sheet="1" objects="1" scenarios="1" formatRows="0"/>
  <mergeCells count="91">
    <mergeCell ref="C6:D6"/>
    <mergeCell ref="B105:C105"/>
    <mergeCell ref="B1:D1"/>
    <mergeCell ref="B2:D2"/>
    <mergeCell ref="B3:D3"/>
    <mergeCell ref="B4:D4"/>
    <mergeCell ref="C5:D5"/>
    <mergeCell ref="C20:D20"/>
    <mergeCell ref="B7:B8"/>
    <mergeCell ref="C7:D7"/>
    <mergeCell ref="C8:D8"/>
    <mergeCell ref="B9:D9"/>
    <mergeCell ref="C10:D10"/>
    <mergeCell ref="C11:D11"/>
    <mergeCell ref="B14:D14"/>
    <mergeCell ref="B15:D15"/>
    <mergeCell ref="B17:D17"/>
    <mergeCell ref="B18:D18"/>
    <mergeCell ref="C19:D19"/>
    <mergeCell ref="C36:D36"/>
    <mergeCell ref="B21:D21"/>
    <mergeCell ref="B22:D22"/>
    <mergeCell ref="B23:D23"/>
    <mergeCell ref="B24:D24"/>
    <mergeCell ref="B25:D25"/>
    <mergeCell ref="B26:D26"/>
    <mergeCell ref="B27:D27"/>
    <mergeCell ref="C28:D28"/>
    <mergeCell ref="C33:D33"/>
    <mergeCell ref="B34:D34"/>
    <mergeCell ref="C35:D35"/>
    <mergeCell ref="C52:D52"/>
    <mergeCell ref="B37:D37"/>
    <mergeCell ref="B38:D38"/>
    <mergeCell ref="B39:D39"/>
    <mergeCell ref="C40:D40"/>
    <mergeCell ref="C41:D41"/>
    <mergeCell ref="B43:D43"/>
    <mergeCell ref="B44:D44"/>
    <mergeCell ref="C48:D48"/>
    <mergeCell ref="C49:D49"/>
    <mergeCell ref="C50:D50"/>
    <mergeCell ref="C51:D51"/>
    <mergeCell ref="C64:D64"/>
    <mergeCell ref="C53:D53"/>
    <mergeCell ref="C54:D54"/>
    <mergeCell ref="C55:D55"/>
    <mergeCell ref="C56:D56"/>
    <mergeCell ref="B57:D57"/>
    <mergeCell ref="B58:D58"/>
    <mergeCell ref="B59:D59"/>
    <mergeCell ref="B60:D60"/>
    <mergeCell ref="C61:D61"/>
    <mergeCell ref="C62:D62"/>
    <mergeCell ref="C63:D63"/>
    <mergeCell ref="B84:D84"/>
    <mergeCell ref="C65:D65"/>
    <mergeCell ref="C66:D66"/>
    <mergeCell ref="C67:D67"/>
    <mergeCell ref="C68:D68"/>
    <mergeCell ref="C69:D69"/>
    <mergeCell ref="C70:D70"/>
    <mergeCell ref="C71:D71"/>
    <mergeCell ref="C72:D72"/>
    <mergeCell ref="C73:D73"/>
    <mergeCell ref="B74:D74"/>
    <mergeCell ref="B83:D83"/>
    <mergeCell ref="B85:D85"/>
    <mergeCell ref="B86:D86"/>
    <mergeCell ref="B87:D87"/>
    <mergeCell ref="C88:D88"/>
    <mergeCell ref="C89:D89"/>
    <mergeCell ref="C94:D94"/>
    <mergeCell ref="C95:D95"/>
    <mergeCell ref="C96:D96"/>
    <mergeCell ref="B90:B94"/>
    <mergeCell ref="C90:D90"/>
    <mergeCell ref="C91:D91"/>
    <mergeCell ref="C92:D92"/>
    <mergeCell ref="C93:D93"/>
    <mergeCell ref="B111:D111"/>
    <mergeCell ref="B97:D97"/>
    <mergeCell ref="B98:D98"/>
    <mergeCell ref="B99:D99"/>
    <mergeCell ref="B100:D100"/>
    <mergeCell ref="B101:D101"/>
    <mergeCell ref="B102:D102"/>
    <mergeCell ref="B103:D103"/>
    <mergeCell ref="B104:D104"/>
    <mergeCell ref="B107:D107"/>
    <mergeCell ref="B109:D109"/>
  </mergeCells>
  <printOptions horizontalCentered="1"/>
  <pageMargins left="0.39370078740157483" right="0.39370078740157483" top="0.51181102362204722" bottom="0.51181102362204722" header="0.51181102362204722" footer="0.51181102362204722"/>
  <pageSetup paperSize="9" scale="59" fitToHeight="3" orientation="portrait" horizontalDpi="300" verticalDpi="300" r:id="rId1"/>
  <headerFooter alignWithMargins="0"/>
  <rowBreaks count="2" manualBreakCount="2">
    <brk id="56" min="1" max="3" man="1"/>
    <brk id="96" min="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7"/>
  <sheetViews>
    <sheetView zoomScaleNormal="100" workbookViewId="0">
      <selection activeCell="E7" sqref="E7"/>
    </sheetView>
  </sheetViews>
  <sheetFormatPr defaultRowHeight="12.75" x14ac:dyDescent="0.2"/>
  <cols>
    <col min="1" max="1" width="26.7109375" style="123" customWidth="1"/>
    <col min="2" max="2" width="9.42578125" style="123" customWidth="1"/>
    <col min="3" max="4" width="10.42578125" style="124" customWidth="1"/>
    <col min="5" max="6" width="13.28515625" style="124" customWidth="1"/>
    <col min="7" max="7" width="10.140625" style="124" bestFit="1" customWidth="1"/>
    <col min="8" max="10" width="10.7109375" style="124" customWidth="1"/>
    <col min="11" max="11" width="12.140625" style="124" customWidth="1"/>
    <col min="12" max="12" width="77.85546875" style="125" bestFit="1" customWidth="1"/>
    <col min="13" max="16384" width="9.140625" style="125"/>
  </cols>
  <sheetData>
    <row r="1" spans="1:12" s="120" customFormat="1" ht="60" x14ac:dyDescent="0.2">
      <c r="A1" s="116" t="s">
        <v>24</v>
      </c>
      <c r="B1" s="116" t="s">
        <v>18</v>
      </c>
      <c r="C1" s="117" t="s">
        <v>20</v>
      </c>
      <c r="D1" s="117" t="s">
        <v>21</v>
      </c>
      <c r="E1" s="117" t="s">
        <v>22</v>
      </c>
      <c r="F1" s="117" t="s">
        <v>23</v>
      </c>
      <c r="G1" s="117" t="s">
        <v>13</v>
      </c>
      <c r="H1" s="117" t="s">
        <v>19</v>
      </c>
      <c r="I1" s="117" t="s">
        <v>16</v>
      </c>
      <c r="J1" s="118" t="s">
        <v>179</v>
      </c>
      <c r="K1" s="118" t="s">
        <v>180</v>
      </c>
      <c r="L1" s="119">
        <v>3</v>
      </c>
    </row>
    <row r="2" spans="1:12" s="122" customFormat="1" ht="15" x14ac:dyDescent="0.2">
      <c r="A2" s="146" t="s">
        <v>181</v>
      </c>
      <c r="B2" s="146" t="s">
        <v>184</v>
      </c>
      <c r="C2" s="147">
        <v>12</v>
      </c>
      <c r="D2" s="147">
        <v>12</v>
      </c>
      <c r="E2" s="148">
        <v>1000</v>
      </c>
      <c r="F2" s="148">
        <v>2000</v>
      </c>
      <c r="G2" s="149">
        <v>0</v>
      </c>
      <c r="H2" s="148">
        <v>40</v>
      </c>
      <c r="I2" s="150">
        <v>1.56</v>
      </c>
      <c r="J2" s="151">
        <v>2</v>
      </c>
      <c r="K2" s="150" t="s">
        <v>25</v>
      </c>
      <c r="L2" s="121" t="str">
        <f t="shared" ref="L2:L51" si="0">+A2&amp;" - "&amp;B2&amp;" - "&amp;"Prazo: "&amp;C2&amp;" a "&amp;D2&amp;" - "&amp;"Capital: "&amp;TEXT(E2,"#.##0,00€")&amp;" a "&amp;TEXT(F2,"#.##0,00€")</f>
        <v>12 Meses SEM Juros - CLI1 - Prazo: 12 a 12 - Capital: 1.000,00€ a 2.000,00€</v>
      </c>
    </row>
    <row r="3" spans="1:12" s="122" customFormat="1" ht="15" x14ac:dyDescent="0.2">
      <c r="A3" s="146" t="s">
        <v>181</v>
      </c>
      <c r="B3" s="146" t="s">
        <v>185</v>
      </c>
      <c r="C3" s="147">
        <v>12</v>
      </c>
      <c r="D3" s="147">
        <v>12</v>
      </c>
      <c r="E3" s="148">
        <v>2000.01</v>
      </c>
      <c r="F3" s="148">
        <v>25000</v>
      </c>
      <c r="G3" s="149">
        <v>0</v>
      </c>
      <c r="H3" s="155">
        <v>60</v>
      </c>
      <c r="I3" s="150">
        <v>2.08</v>
      </c>
      <c r="J3" s="151">
        <v>2</v>
      </c>
      <c r="K3" s="150" t="s">
        <v>25</v>
      </c>
      <c r="L3" s="121" t="str">
        <f t="shared" si="0"/>
        <v>12 Meses SEM Juros - CLI2 - Prazo: 12 a 12 - Capital: 2.000,01€ a 25.000,00€</v>
      </c>
    </row>
    <row r="4" spans="1:12" s="122" customFormat="1" ht="15" x14ac:dyDescent="0.2">
      <c r="A4" s="146" t="s">
        <v>182</v>
      </c>
      <c r="B4" s="146" t="s">
        <v>184</v>
      </c>
      <c r="C4" s="147">
        <v>24</v>
      </c>
      <c r="D4" s="147">
        <v>24</v>
      </c>
      <c r="E4" s="148">
        <v>700</v>
      </c>
      <c r="F4" s="148">
        <v>2000</v>
      </c>
      <c r="G4" s="149">
        <v>0</v>
      </c>
      <c r="H4" s="148">
        <v>40</v>
      </c>
      <c r="I4" s="150">
        <v>1.56</v>
      </c>
      <c r="J4" s="151">
        <v>2</v>
      </c>
      <c r="K4" s="150" t="s">
        <v>25</v>
      </c>
      <c r="L4" s="121" t="str">
        <f t="shared" si="0"/>
        <v>24 Meses SEM Juros - CLI1 - Prazo: 24 a 24 - Capital: .700,00€ a 2.000,00€</v>
      </c>
    </row>
    <row r="5" spans="1:12" s="122" customFormat="1" ht="15" x14ac:dyDescent="0.2">
      <c r="A5" s="146" t="s">
        <v>182</v>
      </c>
      <c r="B5" s="146" t="s">
        <v>185</v>
      </c>
      <c r="C5" s="147">
        <v>24</v>
      </c>
      <c r="D5" s="147">
        <v>24</v>
      </c>
      <c r="E5" s="148">
        <v>2000.01</v>
      </c>
      <c r="F5" s="148">
        <v>25000</v>
      </c>
      <c r="G5" s="149">
        <v>0</v>
      </c>
      <c r="H5" s="155">
        <v>60</v>
      </c>
      <c r="I5" s="150">
        <v>2.08</v>
      </c>
      <c r="J5" s="151">
        <v>2</v>
      </c>
      <c r="K5" s="150" t="s">
        <v>25</v>
      </c>
      <c r="L5" s="121" t="str">
        <f t="shared" si="0"/>
        <v>24 Meses SEM Juros - CLI2 - Prazo: 24 a 24 - Capital: 2.000,01€ a 25.000,00€</v>
      </c>
    </row>
    <row r="6" spans="1:12" s="122" customFormat="1" ht="15" x14ac:dyDescent="0.2">
      <c r="A6" s="146"/>
      <c r="B6" s="146"/>
      <c r="C6" s="147"/>
      <c r="D6" s="147"/>
      <c r="E6" s="148"/>
      <c r="F6" s="148"/>
      <c r="G6" s="149"/>
      <c r="H6" s="155"/>
      <c r="I6" s="150"/>
      <c r="J6" s="151"/>
      <c r="K6" s="150"/>
      <c r="L6" s="121" t="str">
        <f t="shared" si="0"/>
        <v xml:space="preserve"> -  - Prazo:  a  - Capital: .0,00€ a .0,00€</v>
      </c>
    </row>
    <row r="7" spans="1:12" s="122" customFormat="1" ht="15" x14ac:dyDescent="0.2">
      <c r="A7" s="146"/>
      <c r="B7" s="146"/>
      <c r="C7" s="147"/>
      <c r="D7" s="147"/>
      <c r="E7" s="148"/>
      <c r="F7" s="148"/>
      <c r="G7" s="149"/>
      <c r="H7" s="148"/>
      <c r="I7" s="150"/>
      <c r="J7" s="151"/>
      <c r="K7" s="150"/>
      <c r="L7" s="121" t="str">
        <f t="shared" si="0"/>
        <v xml:space="preserve"> -  - Prazo:  a  - Capital: .0,00€ a .0,00€</v>
      </c>
    </row>
    <row r="8" spans="1:12" s="122" customFormat="1" ht="15" x14ac:dyDescent="0.2">
      <c r="A8" s="146"/>
      <c r="B8" s="146"/>
      <c r="C8" s="147"/>
      <c r="D8" s="147"/>
      <c r="E8" s="148"/>
      <c r="F8" s="148"/>
      <c r="G8" s="149"/>
      <c r="H8" s="148"/>
      <c r="I8" s="150"/>
      <c r="J8" s="151"/>
      <c r="K8" s="150"/>
      <c r="L8" s="121" t="str">
        <f t="shared" si="0"/>
        <v xml:space="preserve"> -  - Prazo:  a  - Capital: .0,00€ a .0,00€</v>
      </c>
    </row>
    <row r="9" spans="1:12" s="122" customFormat="1" ht="15" x14ac:dyDescent="0.2">
      <c r="A9" s="146"/>
      <c r="B9" s="146"/>
      <c r="C9" s="147"/>
      <c r="D9" s="147"/>
      <c r="E9" s="148"/>
      <c r="F9" s="148"/>
      <c r="G9" s="149"/>
      <c r="H9" s="155"/>
      <c r="I9" s="150"/>
      <c r="J9" s="151"/>
      <c r="K9" s="150"/>
      <c r="L9" s="121" t="str">
        <f t="shared" si="0"/>
        <v xml:space="preserve"> -  - Prazo:  a  - Capital: .0,00€ a .0,00€</v>
      </c>
    </row>
    <row r="10" spans="1:12" s="122" customFormat="1" ht="15" x14ac:dyDescent="0.2">
      <c r="A10" s="146"/>
      <c r="B10" s="146"/>
      <c r="C10" s="147"/>
      <c r="D10" s="147"/>
      <c r="E10" s="148"/>
      <c r="F10" s="148"/>
      <c r="G10" s="149"/>
      <c r="H10" s="155"/>
      <c r="I10" s="150"/>
      <c r="J10" s="151"/>
      <c r="K10" s="150"/>
      <c r="L10" s="121" t="str">
        <f t="shared" si="0"/>
        <v xml:space="preserve"> -  - Prazo:  a  - Capital: .0,00€ a .0,00€</v>
      </c>
    </row>
    <row r="11" spans="1:12" s="122" customFormat="1" ht="15" x14ac:dyDescent="0.2">
      <c r="A11" s="146"/>
      <c r="B11" s="146"/>
      <c r="C11" s="147"/>
      <c r="D11" s="147"/>
      <c r="E11" s="148"/>
      <c r="F11" s="148"/>
      <c r="G11" s="149"/>
      <c r="H11" s="148"/>
      <c r="I11" s="150"/>
      <c r="J11" s="151"/>
      <c r="K11" s="150"/>
      <c r="L11" s="121" t="str">
        <f t="shared" si="0"/>
        <v xml:space="preserve"> -  - Prazo:  a  - Capital: .0,00€ a .0,00€</v>
      </c>
    </row>
    <row r="12" spans="1:12" s="122" customFormat="1" ht="15" x14ac:dyDescent="0.2">
      <c r="A12" s="146"/>
      <c r="B12" s="146"/>
      <c r="C12" s="147"/>
      <c r="D12" s="147"/>
      <c r="E12" s="148"/>
      <c r="F12" s="148"/>
      <c r="G12" s="149"/>
      <c r="H12" s="148"/>
      <c r="I12" s="150"/>
      <c r="J12" s="151"/>
      <c r="K12" s="150"/>
      <c r="L12" s="121" t="str">
        <f t="shared" si="0"/>
        <v xml:space="preserve"> -  - Prazo:  a  - Capital: .0,00€ a .0,00€</v>
      </c>
    </row>
    <row r="13" spans="1:12" s="122" customFormat="1" ht="15" x14ac:dyDescent="0.2">
      <c r="A13" s="146"/>
      <c r="B13" s="146"/>
      <c r="C13" s="147"/>
      <c r="D13" s="147"/>
      <c r="E13" s="148"/>
      <c r="F13" s="148"/>
      <c r="G13" s="149"/>
      <c r="H13" s="148"/>
      <c r="I13" s="150"/>
      <c r="J13" s="151"/>
      <c r="K13" s="150"/>
      <c r="L13" s="121" t="str">
        <f t="shared" si="0"/>
        <v xml:space="preserve"> -  - Prazo:  a  - Capital: .0,00€ a .0,00€</v>
      </c>
    </row>
    <row r="14" spans="1:12" s="122" customFormat="1" ht="15" x14ac:dyDescent="0.2">
      <c r="A14" s="146"/>
      <c r="B14" s="146"/>
      <c r="C14" s="147"/>
      <c r="D14" s="147"/>
      <c r="E14" s="148"/>
      <c r="F14" s="148"/>
      <c r="G14" s="149"/>
      <c r="H14" s="148"/>
      <c r="I14" s="150"/>
      <c r="J14" s="151"/>
      <c r="K14" s="150"/>
      <c r="L14" s="121" t="str">
        <f t="shared" si="0"/>
        <v xml:space="preserve"> -  - Prazo:  a  - Capital: .0,00€ a .0,00€</v>
      </c>
    </row>
    <row r="15" spans="1:12" s="122" customFormat="1" ht="15" x14ac:dyDescent="0.2">
      <c r="A15" s="146"/>
      <c r="B15" s="146"/>
      <c r="C15" s="147"/>
      <c r="D15" s="147"/>
      <c r="E15" s="148"/>
      <c r="F15" s="148"/>
      <c r="G15" s="149"/>
      <c r="H15" s="148"/>
      <c r="I15" s="150"/>
      <c r="J15" s="151"/>
      <c r="K15" s="150"/>
      <c r="L15" s="121" t="str">
        <f t="shared" si="0"/>
        <v xml:space="preserve"> -  - Prazo:  a  - Capital: .0,00€ a .0,00€</v>
      </c>
    </row>
    <row r="16" spans="1:12" s="122" customFormat="1" ht="15" x14ac:dyDescent="0.2">
      <c r="A16" s="146"/>
      <c r="B16" s="146"/>
      <c r="C16" s="147"/>
      <c r="D16" s="147"/>
      <c r="E16" s="148"/>
      <c r="F16" s="148"/>
      <c r="G16" s="149"/>
      <c r="H16" s="148"/>
      <c r="I16" s="150"/>
      <c r="J16" s="151"/>
      <c r="K16" s="150"/>
      <c r="L16" s="121" t="str">
        <f t="shared" si="0"/>
        <v xml:space="preserve"> -  - Prazo:  a  - Capital: .0,00€ a .0,00€</v>
      </c>
    </row>
    <row r="17" spans="1:12" s="122" customFormat="1" ht="15" x14ac:dyDescent="0.2">
      <c r="A17" s="146"/>
      <c r="B17" s="146"/>
      <c r="C17" s="147"/>
      <c r="D17" s="147"/>
      <c r="E17" s="148"/>
      <c r="F17" s="148"/>
      <c r="G17" s="149"/>
      <c r="H17" s="148"/>
      <c r="I17" s="150"/>
      <c r="J17" s="151"/>
      <c r="K17" s="150"/>
      <c r="L17" s="121" t="str">
        <f t="shared" si="0"/>
        <v xml:space="preserve"> -  - Prazo:  a  - Capital: .0,00€ a .0,00€</v>
      </c>
    </row>
    <row r="18" spans="1:12" s="122" customFormat="1" ht="15" x14ac:dyDescent="0.2">
      <c r="A18" s="146"/>
      <c r="B18" s="146"/>
      <c r="C18" s="147"/>
      <c r="D18" s="147"/>
      <c r="E18" s="148"/>
      <c r="F18" s="148"/>
      <c r="G18" s="149"/>
      <c r="H18" s="148"/>
      <c r="I18" s="150"/>
      <c r="J18" s="151"/>
      <c r="K18" s="150"/>
      <c r="L18" s="121" t="str">
        <f t="shared" si="0"/>
        <v xml:space="preserve"> -  - Prazo:  a  - Capital: .0,00€ a .0,00€</v>
      </c>
    </row>
    <row r="19" spans="1:12" s="122" customFormat="1" ht="15" x14ac:dyDescent="0.2">
      <c r="A19" s="146"/>
      <c r="B19" s="146"/>
      <c r="C19" s="147"/>
      <c r="D19" s="147"/>
      <c r="E19" s="148"/>
      <c r="F19" s="148"/>
      <c r="G19" s="149"/>
      <c r="H19" s="148"/>
      <c r="I19" s="150"/>
      <c r="J19" s="151"/>
      <c r="K19" s="150"/>
      <c r="L19" s="121" t="str">
        <f t="shared" si="0"/>
        <v xml:space="preserve"> -  - Prazo:  a  - Capital: .0,00€ a .0,00€</v>
      </c>
    </row>
    <row r="20" spans="1:12" s="122" customFormat="1" ht="15" x14ac:dyDescent="0.2">
      <c r="A20" s="146"/>
      <c r="B20" s="146"/>
      <c r="C20" s="147"/>
      <c r="D20" s="147"/>
      <c r="E20" s="148"/>
      <c r="F20" s="148"/>
      <c r="G20" s="149"/>
      <c r="H20" s="148"/>
      <c r="I20" s="150"/>
      <c r="J20" s="151"/>
      <c r="K20" s="150"/>
      <c r="L20" s="121" t="str">
        <f t="shared" si="0"/>
        <v xml:space="preserve"> -  - Prazo:  a  - Capital: .0,00€ a .0,00€</v>
      </c>
    </row>
    <row r="21" spans="1:12" s="122" customFormat="1" ht="15" x14ac:dyDescent="0.2">
      <c r="A21" s="146"/>
      <c r="B21" s="146"/>
      <c r="C21" s="147"/>
      <c r="D21" s="147"/>
      <c r="E21" s="148"/>
      <c r="F21" s="148"/>
      <c r="G21" s="149"/>
      <c r="H21" s="148"/>
      <c r="I21" s="150"/>
      <c r="J21" s="151"/>
      <c r="K21" s="150"/>
      <c r="L21" s="121" t="str">
        <f t="shared" si="0"/>
        <v xml:space="preserve"> -  - Prazo:  a  - Capital: .0,00€ a .0,00€</v>
      </c>
    </row>
    <row r="22" spans="1:12" s="122" customFormat="1" ht="15" x14ac:dyDescent="0.2">
      <c r="A22" s="146"/>
      <c r="B22" s="146"/>
      <c r="C22" s="147"/>
      <c r="D22" s="147"/>
      <c r="E22" s="148"/>
      <c r="F22" s="148"/>
      <c r="G22" s="149"/>
      <c r="H22" s="148"/>
      <c r="I22" s="150"/>
      <c r="J22" s="151"/>
      <c r="K22" s="150"/>
      <c r="L22" s="121" t="str">
        <f t="shared" si="0"/>
        <v xml:space="preserve"> -  - Prazo:  a  - Capital: .0,00€ a .0,00€</v>
      </c>
    </row>
    <row r="23" spans="1:12" ht="15" x14ac:dyDescent="0.2">
      <c r="A23" s="146"/>
      <c r="B23" s="146"/>
      <c r="C23" s="153"/>
      <c r="D23" s="153"/>
      <c r="E23" s="148"/>
      <c r="F23" s="148"/>
      <c r="G23" s="149"/>
      <c r="H23" s="148"/>
      <c r="I23" s="150"/>
      <c r="J23" s="151"/>
      <c r="K23" s="150"/>
      <c r="L23" s="121" t="str">
        <f t="shared" si="0"/>
        <v xml:space="preserve"> -  - Prazo:  a  - Capital: .0,00€ a .0,00€</v>
      </c>
    </row>
    <row r="24" spans="1:12" ht="15" x14ac:dyDescent="0.2">
      <c r="A24" s="146"/>
      <c r="B24" s="146"/>
      <c r="C24" s="153"/>
      <c r="D24" s="153"/>
      <c r="E24" s="148"/>
      <c r="F24" s="148"/>
      <c r="G24" s="149"/>
      <c r="H24" s="148"/>
      <c r="I24" s="150"/>
      <c r="J24" s="151"/>
      <c r="K24" s="150"/>
      <c r="L24" s="121" t="str">
        <f t="shared" si="0"/>
        <v xml:space="preserve"> -  - Prazo:  a  - Capital: .0,00€ a .0,00€</v>
      </c>
    </row>
    <row r="25" spans="1:12" ht="15" x14ac:dyDescent="0.2">
      <c r="A25" s="146"/>
      <c r="B25" s="146"/>
      <c r="C25" s="153"/>
      <c r="D25" s="153"/>
      <c r="E25" s="148"/>
      <c r="F25" s="148"/>
      <c r="G25" s="149"/>
      <c r="H25" s="148"/>
      <c r="I25" s="150"/>
      <c r="J25" s="151"/>
      <c r="K25" s="150"/>
      <c r="L25" s="121" t="str">
        <f t="shared" si="0"/>
        <v xml:space="preserve"> -  - Prazo:  a  - Capital: .0,00€ a .0,00€</v>
      </c>
    </row>
    <row r="26" spans="1:12" ht="15" x14ac:dyDescent="0.2">
      <c r="A26" s="146"/>
      <c r="B26" s="146"/>
      <c r="C26" s="153"/>
      <c r="D26" s="153"/>
      <c r="E26" s="148"/>
      <c r="F26" s="148"/>
      <c r="G26" s="149"/>
      <c r="H26" s="148"/>
      <c r="I26" s="150"/>
      <c r="J26" s="151"/>
      <c r="K26" s="150"/>
      <c r="L26" s="121" t="str">
        <f t="shared" si="0"/>
        <v xml:space="preserve"> -  - Prazo:  a  - Capital: .0,00€ a .0,00€</v>
      </c>
    </row>
    <row r="27" spans="1:12" ht="15" x14ac:dyDescent="0.2">
      <c r="A27" s="146"/>
      <c r="B27" s="146"/>
      <c r="C27" s="153"/>
      <c r="D27" s="153"/>
      <c r="E27" s="148"/>
      <c r="F27" s="148"/>
      <c r="G27" s="149"/>
      <c r="H27" s="148"/>
      <c r="I27" s="150"/>
      <c r="J27" s="151"/>
      <c r="K27" s="150"/>
      <c r="L27" s="121" t="str">
        <f t="shared" si="0"/>
        <v xml:space="preserve"> -  - Prazo:  a  - Capital: .0,00€ a .0,00€</v>
      </c>
    </row>
    <row r="28" spans="1:12" ht="15" x14ac:dyDescent="0.2">
      <c r="A28" s="146"/>
      <c r="B28" s="146"/>
      <c r="C28" s="153"/>
      <c r="D28" s="153"/>
      <c r="E28" s="148"/>
      <c r="F28" s="148"/>
      <c r="G28" s="149"/>
      <c r="H28" s="148"/>
      <c r="I28" s="150"/>
      <c r="J28" s="151"/>
      <c r="K28" s="150"/>
      <c r="L28" s="121" t="str">
        <f t="shared" si="0"/>
        <v xml:space="preserve"> -  - Prazo:  a  - Capital: .0,00€ a .0,00€</v>
      </c>
    </row>
    <row r="29" spans="1:12" ht="15" x14ac:dyDescent="0.2">
      <c r="A29" s="146"/>
      <c r="B29" s="146"/>
      <c r="C29" s="153"/>
      <c r="D29" s="153"/>
      <c r="E29" s="148"/>
      <c r="F29" s="148"/>
      <c r="G29" s="149"/>
      <c r="H29" s="148"/>
      <c r="I29" s="150"/>
      <c r="J29" s="151"/>
      <c r="K29" s="150"/>
      <c r="L29" s="121" t="str">
        <f t="shared" si="0"/>
        <v xml:space="preserve"> -  - Prazo:  a  - Capital: .0,00€ a .0,00€</v>
      </c>
    </row>
    <row r="30" spans="1:12" ht="15" x14ac:dyDescent="0.2">
      <c r="A30" s="146"/>
      <c r="B30" s="146"/>
      <c r="C30" s="153"/>
      <c r="D30" s="153"/>
      <c r="E30" s="148"/>
      <c r="F30" s="148"/>
      <c r="G30" s="149"/>
      <c r="H30" s="148"/>
      <c r="I30" s="150"/>
      <c r="J30" s="151"/>
      <c r="K30" s="150"/>
      <c r="L30" s="121" t="str">
        <f t="shared" si="0"/>
        <v xml:space="preserve"> -  - Prazo:  a  - Capital: .0,00€ a .0,00€</v>
      </c>
    </row>
    <row r="31" spans="1:12" ht="15" x14ac:dyDescent="0.2">
      <c r="A31" s="146"/>
      <c r="B31" s="146"/>
      <c r="C31" s="153"/>
      <c r="D31" s="153"/>
      <c r="E31" s="148"/>
      <c r="F31" s="148"/>
      <c r="G31" s="149"/>
      <c r="H31" s="148"/>
      <c r="I31" s="150"/>
      <c r="J31" s="151"/>
      <c r="K31" s="150"/>
      <c r="L31" s="121" t="str">
        <f t="shared" si="0"/>
        <v xml:space="preserve"> -  - Prazo:  a  - Capital: .0,00€ a .0,00€</v>
      </c>
    </row>
    <row r="32" spans="1:12" ht="15" x14ac:dyDescent="0.2">
      <c r="A32" s="146"/>
      <c r="B32" s="146"/>
      <c r="C32" s="153"/>
      <c r="D32" s="153"/>
      <c r="E32" s="148"/>
      <c r="F32" s="148"/>
      <c r="G32" s="149"/>
      <c r="H32" s="148"/>
      <c r="I32" s="150"/>
      <c r="J32" s="151"/>
      <c r="K32" s="150"/>
      <c r="L32" s="121" t="str">
        <f t="shared" si="0"/>
        <v xml:space="preserve"> -  - Prazo:  a  - Capital: .0,00€ a .0,00€</v>
      </c>
    </row>
    <row r="33" spans="1:12" ht="15" x14ac:dyDescent="0.2">
      <c r="A33" s="146"/>
      <c r="B33" s="146"/>
      <c r="C33" s="153"/>
      <c r="D33" s="153"/>
      <c r="E33" s="148"/>
      <c r="F33" s="148"/>
      <c r="G33" s="149"/>
      <c r="H33" s="148"/>
      <c r="I33" s="150"/>
      <c r="J33" s="151"/>
      <c r="K33" s="150"/>
      <c r="L33" s="121" t="str">
        <f t="shared" si="0"/>
        <v xml:space="preserve"> -  - Prazo:  a  - Capital: .0,00€ a .0,00€</v>
      </c>
    </row>
    <row r="34" spans="1:12" ht="15" x14ac:dyDescent="0.2">
      <c r="A34" s="146"/>
      <c r="B34" s="146"/>
      <c r="C34" s="153"/>
      <c r="D34" s="153"/>
      <c r="E34" s="148"/>
      <c r="F34" s="148"/>
      <c r="G34" s="149"/>
      <c r="H34" s="148"/>
      <c r="I34" s="150"/>
      <c r="J34" s="151"/>
      <c r="K34" s="150"/>
      <c r="L34" s="121" t="str">
        <f t="shared" si="0"/>
        <v xml:space="preserve"> -  - Prazo:  a  - Capital: .0,00€ a .0,00€</v>
      </c>
    </row>
    <row r="35" spans="1:12" ht="15" x14ac:dyDescent="0.2">
      <c r="A35" s="146"/>
      <c r="B35" s="146"/>
      <c r="C35" s="153"/>
      <c r="D35" s="153"/>
      <c r="E35" s="148"/>
      <c r="F35" s="148"/>
      <c r="G35" s="149"/>
      <c r="H35" s="148"/>
      <c r="I35" s="150"/>
      <c r="J35" s="151"/>
      <c r="K35" s="150"/>
      <c r="L35" s="121" t="str">
        <f t="shared" si="0"/>
        <v xml:space="preserve"> -  - Prazo:  a  - Capital: .0,00€ a .0,00€</v>
      </c>
    </row>
    <row r="36" spans="1:12" ht="15" x14ac:dyDescent="0.2">
      <c r="A36" s="146"/>
      <c r="B36" s="146"/>
      <c r="C36" s="153"/>
      <c r="D36" s="153"/>
      <c r="E36" s="148"/>
      <c r="F36" s="148"/>
      <c r="G36" s="149"/>
      <c r="H36" s="148"/>
      <c r="I36" s="150"/>
      <c r="J36" s="151"/>
      <c r="K36" s="150"/>
      <c r="L36" s="121" t="str">
        <f t="shared" si="0"/>
        <v xml:space="preserve"> -  - Prazo:  a  - Capital: .0,00€ a .0,00€</v>
      </c>
    </row>
    <row r="37" spans="1:12" ht="15" x14ac:dyDescent="0.2">
      <c r="A37" s="146"/>
      <c r="B37" s="146"/>
      <c r="C37" s="153"/>
      <c r="D37" s="153"/>
      <c r="E37" s="148"/>
      <c r="F37" s="148"/>
      <c r="G37" s="149"/>
      <c r="H37" s="148"/>
      <c r="I37" s="150"/>
      <c r="J37" s="151"/>
      <c r="K37" s="150"/>
      <c r="L37" s="121" t="str">
        <f t="shared" si="0"/>
        <v xml:space="preserve"> -  - Prazo:  a  - Capital: .0,00€ a .0,00€</v>
      </c>
    </row>
    <row r="38" spans="1:12" ht="15" x14ac:dyDescent="0.2">
      <c r="A38" s="146"/>
      <c r="B38" s="146"/>
      <c r="C38" s="153"/>
      <c r="D38" s="153"/>
      <c r="E38" s="148"/>
      <c r="F38" s="148"/>
      <c r="G38" s="149"/>
      <c r="H38" s="148"/>
      <c r="I38" s="150"/>
      <c r="J38" s="151"/>
      <c r="K38" s="150"/>
      <c r="L38" s="121" t="str">
        <f t="shared" si="0"/>
        <v xml:space="preserve"> -  - Prazo:  a  - Capital: .0,00€ a .0,00€</v>
      </c>
    </row>
    <row r="39" spans="1:12" ht="15" x14ac:dyDescent="0.2">
      <c r="A39" s="146"/>
      <c r="B39" s="146"/>
      <c r="C39" s="153"/>
      <c r="D39" s="153"/>
      <c r="E39" s="148"/>
      <c r="F39" s="148"/>
      <c r="G39" s="149"/>
      <c r="H39" s="148"/>
      <c r="I39" s="150"/>
      <c r="J39" s="151"/>
      <c r="K39" s="150"/>
      <c r="L39" s="121" t="str">
        <f t="shared" si="0"/>
        <v xml:space="preserve"> -  - Prazo:  a  - Capital: .0,00€ a .0,00€</v>
      </c>
    </row>
    <row r="40" spans="1:12" ht="15" x14ac:dyDescent="0.2">
      <c r="A40" s="146"/>
      <c r="B40" s="146"/>
      <c r="C40" s="153"/>
      <c r="D40" s="153"/>
      <c r="E40" s="148"/>
      <c r="F40" s="148"/>
      <c r="G40" s="149"/>
      <c r="H40" s="148"/>
      <c r="I40" s="150"/>
      <c r="J40" s="151"/>
      <c r="K40" s="150"/>
      <c r="L40" s="121" t="str">
        <f t="shared" si="0"/>
        <v xml:space="preserve"> -  - Prazo:  a  - Capital: .0,00€ a .0,00€</v>
      </c>
    </row>
    <row r="41" spans="1:12" ht="15" x14ac:dyDescent="0.2">
      <c r="A41" s="146"/>
      <c r="B41" s="146"/>
      <c r="C41" s="153"/>
      <c r="D41" s="153"/>
      <c r="E41" s="148"/>
      <c r="F41" s="148"/>
      <c r="G41" s="149"/>
      <c r="H41" s="148"/>
      <c r="I41" s="150"/>
      <c r="J41" s="151"/>
      <c r="K41" s="150"/>
      <c r="L41" s="121" t="str">
        <f t="shared" si="0"/>
        <v xml:space="preserve"> -  - Prazo:  a  - Capital: .0,00€ a .0,00€</v>
      </c>
    </row>
    <row r="42" spans="1:12" ht="15" x14ac:dyDescent="0.2">
      <c r="A42" s="146"/>
      <c r="B42" s="146"/>
      <c r="C42" s="153"/>
      <c r="D42" s="153"/>
      <c r="E42" s="148"/>
      <c r="F42" s="148"/>
      <c r="G42" s="149"/>
      <c r="H42" s="148"/>
      <c r="I42" s="150"/>
      <c r="J42" s="151"/>
      <c r="K42" s="150"/>
      <c r="L42" s="121" t="str">
        <f t="shared" si="0"/>
        <v xml:space="preserve"> -  - Prazo:  a  - Capital: .0,00€ a .0,00€</v>
      </c>
    </row>
    <row r="43" spans="1:12" ht="15" x14ac:dyDescent="0.2">
      <c r="A43" s="146"/>
      <c r="B43" s="146"/>
      <c r="C43" s="153"/>
      <c r="D43" s="153"/>
      <c r="E43" s="148"/>
      <c r="F43" s="148"/>
      <c r="G43" s="149"/>
      <c r="H43" s="148"/>
      <c r="I43" s="150"/>
      <c r="J43" s="151"/>
      <c r="K43" s="150"/>
      <c r="L43" s="121" t="str">
        <f t="shared" si="0"/>
        <v xml:space="preserve"> -  - Prazo:  a  - Capital: .0,00€ a .0,00€</v>
      </c>
    </row>
    <row r="44" spans="1:12" ht="15" x14ac:dyDescent="0.2">
      <c r="A44" s="146"/>
      <c r="B44" s="146"/>
      <c r="C44" s="153"/>
      <c r="D44" s="153"/>
      <c r="E44" s="148"/>
      <c r="F44" s="148"/>
      <c r="G44" s="149"/>
      <c r="H44" s="148"/>
      <c r="I44" s="150"/>
      <c r="J44" s="151"/>
      <c r="K44" s="150"/>
      <c r="L44" s="121" t="str">
        <f t="shared" si="0"/>
        <v xml:space="preserve"> -  - Prazo:  a  - Capital: .0,00€ a .0,00€</v>
      </c>
    </row>
    <row r="45" spans="1:12" ht="15" x14ac:dyDescent="0.2">
      <c r="A45" s="146"/>
      <c r="B45" s="146"/>
      <c r="C45" s="153"/>
      <c r="D45" s="153"/>
      <c r="E45" s="148"/>
      <c r="F45" s="148"/>
      <c r="G45" s="149"/>
      <c r="H45" s="148"/>
      <c r="I45" s="150"/>
      <c r="J45" s="151"/>
      <c r="K45" s="150"/>
      <c r="L45" s="121" t="str">
        <f t="shared" si="0"/>
        <v xml:space="preserve"> -  - Prazo:  a  - Capital: .0,00€ a .0,00€</v>
      </c>
    </row>
    <row r="46" spans="1:12" ht="15" x14ac:dyDescent="0.2">
      <c r="A46" s="146"/>
      <c r="B46" s="146"/>
      <c r="C46" s="153"/>
      <c r="D46" s="153"/>
      <c r="E46" s="148"/>
      <c r="F46" s="148"/>
      <c r="G46" s="149"/>
      <c r="H46" s="148"/>
      <c r="I46" s="150"/>
      <c r="J46" s="151"/>
      <c r="K46" s="150"/>
      <c r="L46" s="121" t="str">
        <f t="shared" si="0"/>
        <v xml:space="preserve"> -  - Prazo:  a  - Capital: .0,00€ a .0,00€</v>
      </c>
    </row>
    <row r="47" spans="1:12" ht="15" x14ac:dyDescent="0.2">
      <c r="A47" s="146"/>
      <c r="B47" s="146"/>
      <c r="C47" s="153"/>
      <c r="D47" s="153"/>
      <c r="E47" s="148"/>
      <c r="F47" s="148"/>
      <c r="G47" s="149"/>
      <c r="H47" s="148"/>
      <c r="I47" s="150"/>
      <c r="J47" s="151"/>
      <c r="K47" s="150"/>
      <c r="L47" s="121" t="str">
        <f t="shared" si="0"/>
        <v xml:space="preserve"> -  - Prazo:  a  - Capital: .0,00€ a .0,00€</v>
      </c>
    </row>
    <row r="48" spans="1:12" ht="15" x14ac:dyDescent="0.2">
      <c r="A48" s="146"/>
      <c r="B48" s="146"/>
      <c r="C48" s="153"/>
      <c r="D48" s="153"/>
      <c r="E48" s="148"/>
      <c r="F48" s="148"/>
      <c r="G48" s="149"/>
      <c r="H48" s="148"/>
      <c r="I48" s="150"/>
      <c r="J48" s="151"/>
      <c r="K48" s="150"/>
      <c r="L48" s="121" t="str">
        <f t="shared" si="0"/>
        <v xml:space="preserve"> -  - Prazo:  a  - Capital: .0,00€ a .0,00€</v>
      </c>
    </row>
    <row r="49" spans="1:12" ht="15" x14ac:dyDescent="0.2">
      <c r="A49" s="146"/>
      <c r="B49" s="146"/>
      <c r="C49" s="153"/>
      <c r="D49" s="153"/>
      <c r="E49" s="148"/>
      <c r="F49" s="148"/>
      <c r="G49" s="149"/>
      <c r="H49" s="148"/>
      <c r="I49" s="150"/>
      <c r="J49" s="151"/>
      <c r="K49" s="150"/>
      <c r="L49" s="121" t="str">
        <f t="shared" si="0"/>
        <v xml:space="preserve"> -  - Prazo:  a  - Capital: .0,00€ a .0,00€</v>
      </c>
    </row>
    <row r="50" spans="1:12" ht="15" x14ac:dyDescent="0.2">
      <c r="A50" s="146"/>
      <c r="B50" s="146"/>
      <c r="C50" s="153"/>
      <c r="D50" s="153"/>
      <c r="E50" s="148"/>
      <c r="F50" s="148"/>
      <c r="G50" s="149"/>
      <c r="H50" s="148"/>
      <c r="I50" s="150"/>
      <c r="J50" s="151"/>
      <c r="K50" s="150"/>
      <c r="L50" s="121" t="str">
        <f t="shared" si="0"/>
        <v xml:space="preserve"> -  - Prazo:  a  - Capital: .0,00€ a .0,00€</v>
      </c>
    </row>
    <row r="51" spans="1:12" ht="15" x14ac:dyDescent="0.2">
      <c r="A51" s="146"/>
      <c r="B51" s="146"/>
      <c r="C51" s="153"/>
      <c r="D51" s="153"/>
      <c r="E51" s="148"/>
      <c r="F51" s="148"/>
      <c r="G51" s="149"/>
      <c r="H51" s="148"/>
      <c r="I51" s="150"/>
      <c r="J51" s="151"/>
      <c r="K51" s="150"/>
      <c r="L51" s="121" t="str">
        <f t="shared" si="0"/>
        <v xml:space="preserve"> -  - Prazo:  a  - Capital: .0,00€ a .0,00€</v>
      </c>
    </row>
    <row r="52" spans="1:12" ht="15" x14ac:dyDescent="0.2">
      <c r="A52" s="146"/>
      <c r="B52" s="146"/>
      <c r="C52" s="153"/>
      <c r="D52" s="153"/>
      <c r="E52" s="148"/>
      <c r="F52" s="148"/>
      <c r="G52" s="149"/>
      <c r="H52" s="148"/>
      <c r="I52" s="150"/>
      <c r="J52" s="151"/>
      <c r="K52" s="150"/>
      <c r="L52" s="121" t="str">
        <f t="shared" ref="L52:L115" si="1">+A52&amp;" - "&amp;B52&amp;" - "&amp;"Prazo: "&amp;C52&amp;" a "&amp;D52&amp;" - "&amp;"Capital: "&amp;TEXT(E52,"#.##0,00€")&amp;" a "&amp;TEXT(F52,"#.##0,00€")</f>
        <v xml:space="preserve"> -  - Prazo:  a  - Capital: .0,00€ a .0,00€</v>
      </c>
    </row>
    <row r="53" spans="1:12" ht="15" x14ac:dyDescent="0.2">
      <c r="A53" s="146"/>
      <c r="B53" s="146"/>
      <c r="C53" s="153"/>
      <c r="D53" s="153"/>
      <c r="E53" s="148"/>
      <c r="F53" s="148"/>
      <c r="G53" s="149"/>
      <c r="H53" s="148"/>
      <c r="I53" s="150"/>
      <c r="J53" s="151"/>
      <c r="K53" s="150"/>
      <c r="L53" s="121" t="str">
        <f t="shared" si="1"/>
        <v xml:space="preserve"> -  - Prazo:  a  - Capital: .0,00€ a .0,00€</v>
      </c>
    </row>
    <row r="54" spans="1:12" ht="15" x14ac:dyDescent="0.2">
      <c r="A54" s="146"/>
      <c r="B54" s="146"/>
      <c r="C54" s="153"/>
      <c r="D54" s="153"/>
      <c r="E54" s="148"/>
      <c r="F54" s="148"/>
      <c r="G54" s="149"/>
      <c r="H54" s="148"/>
      <c r="I54" s="150"/>
      <c r="J54" s="151"/>
      <c r="K54" s="150"/>
      <c r="L54" s="121" t="str">
        <f t="shared" si="1"/>
        <v xml:space="preserve"> -  - Prazo:  a  - Capital: .0,00€ a .0,00€</v>
      </c>
    </row>
    <row r="55" spans="1:12" ht="15" x14ac:dyDescent="0.2">
      <c r="A55" s="146"/>
      <c r="B55" s="146"/>
      <c r="C55" s="153"/>
      <c r="D55" s="153"/>
      <c r="E55" s="148"/>
      <c r="F55" s="148"/>
      <c r="G55" s="149"/>
      <c r="H55" s="148"/>
      <c r="I55" s="150"/>
      <c r="J55" s="151"/>
      <c r="K55" s="150"/>
      <c r="L55" s="121" t="str">
        <f t="shared" si="1"/>
        <v xml:space="preserve"> -  - Prazo:  a  - Capital: .0,00€ a .0,00€</v>
      </c>
    </row>
    <row r="56" spans="1:12" ht="15" x14ac:dyDescent="0.2">
      <c r="A56" s="146"/>
      <c r="B56" s="146"/>
      <c r="C56" s="153"/>
      <c r="D56" s="153"/>
      <c r="E56" s="148"/>
      <c r="F56" s="148"/>
      <c r="G56" s="149"/>
      <c r="H56" s="148"/>
      <c r="I56" s="150"/>
      <c r="J56" s="151"/>
      <c r="K56" s="150"/>
      <c r="L56" s="121" t="str">
        <f t="shared" si="1"/>
        <v xml:space="preserve"> -  - Prazo:  a  - Capital: .0,00€ a .0,00€</v>
      </c>
    </row>
    <row r="57" spans="1:12" ht="15" x14ac:dyDescent="0.2">
      <c r="A57" s="146"/>
      <c r="B57" s="146"/>
      <c r="C57" s="153"/>
      <c r="D57" s="153"/>
      <c r="E57" s="148"/>
      <c r="F57" s="148"/>
      <c r="G57" s="149"/>
      <c r="H57" s="148"/>
      <c r="I57" s="150"/>
      <c r="J57" s="151"/>
      <c r="K57" s="150"/>
      <c r="L57" s="121" t="str">
        <f t="shared" si="1"/>
        <v xml:space="preserve"> -  - Prazo:  a  - Capital: .0,00€ a .0,00€</v>
      </c>
    </row>
    <row r="58" spans="1:12" ht="15" x14ac:dyDescent="0.2">
      <c r="A58" s="146"/>
      <c r="B58" s="146"/>
      <c r="C58" s="153"/>
      <c r="D58" s="153"/>
      <c r="E58" s="148"/>
      <c r="F58" s="148"/>
      <c r="G58" s="149"/>
      <c r="H58" s="148"/>
      <c r="I58" s="150"/>
      <c r="J58" s="151"/>
      <c r="K58" s="150"/>
      <c r="L58" s="121" t="str">
        <f t="shared" si="1"/>
        <v xml:space="preserve"> -  - Prazo:  a  - Capital: .0,00€ a .0,00€</v>
      </c>
    </row>
    <row r="59" spans="1:12" ht="15" x14ac:dyDescent="0.2">
      <c r="A59" s="146"/>
      <c r="B59" s="146"/>
      <c r="C59" s="153"/>
      <c r="D59" s="153"/>
      <c r="E59" s="148"/>
      <c r="F59" s="148"/>
      <c r="G59" s="149"/>
      <c r="H59" s="148"/>
      <c r="I59" s="150"/>
      <c r="J59" s="151"/>
      <c r="K59" s="150"/>
      <c r="L59" s="121" t="str">
        <f t="shared" si="1"/>
        <v xml:space="preserve"> -  - Prazo:  a  - Capital: .0,00€ a .0,00€</v>
      </c>
    </row>
    <row r="60" spans="1:12" ht="15" x14ac:dyDescent="0.2">
      <c r="A60" s="146"/>
      <c r="B60" s="146"/>
      <c r="C60" s="153"/>
      <c r="D60" s="153"/>
      <c r="E60" s="148"/>
      <c r="F60" s="148"/>
      <c r="G60" s="149"/>
      <c r="H60" s="148"/>
      <c r="I60" s="150"/>
      <c r="J60" s="151"/>
      <c r="K60" s="150"/>
      <c r="L60" s="121" t="str">
        <f t="shared" si="1"/>
        <v xml:space="preserve"> -  - Prazo:  a  - Capital: .0,00€ a .0,00€</v>
      </c>
    </row>
    <row r="61" spans="1:12" ht="15" x14ac:dyDescent="0.2">
      <c r="A61" s="146"/>
      <c r="B61" s="146"/>
      <c r="C61" s="153"/>
      <c r="D61" s="153"/>
      <c r="E61" s="148"/>
      <c r="F61" s="148"/>
      <c r="G61" s="149"/>
      <c r="H61" s="148"/>
      <c r="I61" s="150"/>
      <c r="J61" s="151"/>
      <c r="K61" s="150"/>
      <c r="L61" s="121" t="str">
        <f t="shared" si="1"/>
        <v xml:space="preserve"> -  - Prazo:  a  - Capital: .0,00€ a .0,00€</v>
      </c>
    </row>
    <row r="62" spans="1:12" ht="15" x14ac:dyDescent="0.2">
      <c r="A62" s="146"/>
      <c r="B62" s="146"/>
      <c r="C62" s="153"/>
      <c r="D62" s="153"/>
      <c r="E62" s="148"/>
      <c r="F62" s="148"/>
      <c r="G62" s="149"/>
      <c r="H62" s="148"/>
      <c r="I62" s="150"/>
      <c r="J62" s="151"/>
      <c r="K62" s="150"/>
      <c r="L62" s="121" t="str">
        <f t="shared" si="1"/>
        <v xml:space="preserve"> -  - Prazo:  a  - Capital: .0,00€ a .0,00€</v>
      </c>
    </row>
    <row r="63" spans="1:12" ht="15" x14ac:dyDescent="0.2">
      <c r="A63" s="146"/>
      <c r="B63" s="146"/>
      <c r="C63" s="153"/>
      <c r="D63" s="153"/>
      <c r="E63" s="148"/>
      <c r="F63" s="148"/>
      <c r="G63" s="149"/>
      <c r="H63" s="148"/>
      <c r="I63" s="150"/>
      <c r="J63" s="151"/>
      <c r="K63" s="150"/>
      <c r="L63" s="121" t="str">
        <f t="shared" si="1"/>
        <v xml:space="preserve"> -  - Prazo:  a  - Capital: .0,00€ a .0,00€</v>
      </c>
    </row>
    <row r="64" spans="1:12" ht="15" x14ac:dyDescent="0.2">
      <c r="A64" s="146"/>
      <c r="B64" s="146"/>
      <c r="C64" s="153"/>
      <c r="D64" s="153"/>
      <c r="E64" s="148"/>
      <c r="F64" s="148"/>
      <c r="G64" s="149"/>
      <c r="H64" s="148"/>
      <c r="I64" s="150"/>
      <c r="J64" s="151"/>
      <c r="K64" s="150"/>
      <c r="L64" s="121" t="str">
        <f t="shared" si="1"/>
        <v xml:space="preserve"> -  - Prazo:  a  - Capital: .0,00€ a .0,00€</v>
      </c>
    </row>
    <row r="65" spans="1:12" ht="15" x14ac:dyDescent="0.2">
      <c r="A65" s="146"/>
      <c r="B65" s="146"/>
      <c r="C65" s="153"/>
      <c r="D65" s="153"/>
      <c r="E65" s="148"/>
      <c r="F65" s="148"/>
      <c r="G65" s="149"/>
      <c r="H65" s="148"/>
      <c r="I65" s="150"/>
      <c r="J65" s="151"/>
      <c r="K65" s="150"/>
      <c r="L65" s="121" t="str">
        <f t="shared" si="1"/>
        <v xml:space="preserve"> -  - Prazo:  a  - Capital: .0,00€ a .0,00€</v>
      </c>
    </row>
    <row r="66" spans="1:12" ht="15" x14ac:dyDescent="0.2">
      <c r="A66" s="146"/>
      <c r="B66" s="146"/>
      <c r="C66" s="153"/>
      <c r="D66" s="153"/>
      <c r="E66" s="148"/>
      <c r="F66" s="148"/>
      <c r="G66" s="149"/>
      <c r="H66" s="148"/>
      <c r="I66" s="150"/>
      <c r="J66" s="151"/>
      <c r="K66" s="150"/>
      <c r="L66" s="121" t="str">
        <f t="shared" si="1"/>
        <v xml:space="preserve"> -  - Prazo:  a  - Capital: .0,00€ a .0,00€</v>
      </c>
    </row>
    <row r="67" spans="1:12" ht="15" x14ac:dyDescent="0.2">
      <c r="A67" s="146"/>
      <c r="B67" s="146"/>
      <c r="C67" s="153"/>
      <c r="D67" s="153"/>
      <c r="E67" s="148"/>
      <c r="F67" s="148"/>
      <c r="G67" s="149"/>
      <c r="H67" s="148"/>
      <c r="I67" s="150"/>
      <c r="J67" s="151"/>
      <c r="K67" s="150"/>
      <c r="L67" s="121" t="str">
        <f t="shared" si="1"/>
        <v xml:space="preserve"> -  - Prazo:  a  - Capital: .0,00€ a .0,00€</v>
      </c>
    </row>
    <row r="68" spans="1:12" ht="15" x14ac:dyDescent="0.2">
      <c r="A68" s="146"/>
      <c r="B68" s="146"/>
      <c r="C68" s="153"/>
      <c r="D68" s="153"/>
      <c r="E68" s="148"/>
      <c r="F68" s="148"/>
      <c r="G68" s="149"/>
      <c r="H68" s="148"/>
      <c r="I68" s="150"/>
      <c r="J68" s="151"/>
      <c r="K68" s="150"/>
      <c r="L68" s="121" t="str">
        <f t="shared" si="1"/>
        <v xml:space="preserve"> -  - Prazo:  a  - Capital: .0,00€ a .0,00€</v>
      </c>
    </row>
    <row r="69" spans="1:12" ht="15" x14ac:dyDescent="0.2">
      <c r="A69" s="146"/>
      <c r="B69" s="146"/>
      <c r="C69" s="153"/>
      <c r="D69" s="153"/>
      <c r="E69" s="148"/>
      <c r="F69" s="148"/>
      <c r="G69" s="149"/>
      <c r="H69" s="148"/>
      <c r="I69" s="150"/>
      <c r="J69" s="151"/>
      <c r="K69" s="150"/>
      <c r="L69" s="121" t="str">
        <f t="shared" si="1"/>
        <v xml:space="preserve"> -  - Prazo:  a  - Capital: .0,00€ a .0,00€</v>
      </c>
    </row>
    <row r="70" spans="1:12" ht="15" x14ac:dyDescent="0.2">
      <c r="A70" s="146"/>
      <c r="B70" s="146"/>
      <c r="C70" s="153"/>
      <c r="D70" s="153"/>
      <c r="E70" s="148"/>
      <c r="F70" s="148"/>
      <c r="G70" s="149"/>
      <c r="H70" s="148"/>
      <c r="I70" s="150"/>
      <c r="J70" s="151"/>
      <c r="K70" s="150"/>
      <c r="L70" s="121" t="str">
        <f t="shared" si="1"/>
        <v xml:space="preserve"> -  - Prazo:  a  - Capital: .0,00€ a .0,00€</v>
      </c>
    </row>
    <row r="71" spans="1:12" ht="15" x14ac:dyDescent="0.2">
      <c r="A71" s="146"/>
      <c r="B71" s="146"/>
      <c r="C71" s="153"/>
      <c r="D71" s="153"/>
      <c r="E71" s="148"/>
      <c r="F71" s="148"/>
      <c r="G71" s="149"/>
      <c r="H71" s="148"/>
      <c r="I71" s="150"/>
      <c r="J71" s="151"/>
      <c r="K71" s="150"/>
      <c r="L71" s="121" t="str">
        <f t="shared" si="1"/>
        <v xml:space="preserve"> -  - Prazo:  a  - Capital: .0,00€ a .0,00€</v>
      </c>
    </row>
    <row r="72" spans="1:12" ht="15" x14ac:dyDescent="0.2">
      <c r="A72" s="146"/>
      <c r="B72" s="146"/>
      <c r="C72" s="153"/>
      <c r="D72" s="153"/>
      <c r="E72" s="148"/>
      <c r="F72" s="148"/>
      <c r="G72" s="149"/>
      <c r="H72" s="148"/>
      <c r="I72" s="150"/>
      <c r="J72" s="151"/>
      <c r="K72" s="150"/>
      <c r="L72" s="121" t="str">
        <f t="shared" si="1"/>
        <v xml:space="preserve"> -  - Prazo:  a  - Capital: .0,00€ a .0,00€</v>
      </c>
    </row>
    <row r="73" spans="1:12" ht="15" x14ac:dyDescent="0.2">
      <c r="A73" s="146"/>
      <c r="B73" s="146"/>
      <c r="C73" s="153"/>
      <c r="D73" s="153"/>
      <c r="E73" s="148"/>
      <c r="F73" s="148"/>
      <c r="G73" s="149"/>
      <c r="H73" s="148"/>
      <c r="I73" s="150"/>
      <c r="J73" s="151"/>
      <c r="K73" s="150"/>
      <c r="L73" s="121" t="str">
        <f t="shared" si="1"/>
        <v xml:space="preserve"> -  - Prazo:  a  - Capital: .0,00€ a .0,00€</v>
      </c>
    </row>
    <row r="74" spans="1:12" ht="15" x14ac:dyDescent="0.2">
      <c r="A74" s="146"/>
      <c r="B74" s="146"/>
      <c r="C74" s="153"/>
      <c r="D74" s="153"/>
      <c r="E74" s="148"/>
      <c r="F74" s="148"/>
      <c r="G74" s="149"/>
      <c r="H74" s="148"/>
      <c r="I74" s="150"/>
      <c r="J74" s="151"/>
      <c r="K74" s="150"/>
      <c r="L74" s="121" t="str">
        <f t="shared" si="1"/>
        <v xml:space="preserve"> -  - Prazo:  a  - Capital: .0,00€ a .0,00€</v>
      </c>
    </row>
    <row r="75" spans="1:12" ht="15" x14ac:dyDescent="0.2">
      <c r="A75" s="146"/>
      <c r="B75" s="146"/>
      <c r="C75" s="153"/>
      <c r="D75" s="153"/>
      <c r="E75" s="148"/>
      <c r="F75" s="148"/>
      <c r="G75" s="149"/>
      <c r="H75" s="148"/>
      <c r="I75" s="150"/>
      <c r="J75" s="151"/>
      <c r="K75" s="150"/>
      <c r="L75" s="121" t="str">
        <f t="shared" si="1"/>
        <v xml:space="preserve"> -  - Prazo:  a  - Capital: .0,00€ a .0,00€</v>
      </c>
    </row>
    <row r="76" spans="1:12" ht="15" x14ac:dyDescent="0.2">
      <c r="A76" s="146"/>
      <c r="B76" s="146"/>
      <c r="C76" s="153"/>
      <c r="D76" s="153"/>
      <c r="E76" s="148"/>
      <c r="F76" s="148"/>
      <c r="G76" s="149"/>
      <c r="H76" s="148"/>
      <c r="I76" s="150"/>
      <c r="J76" s="151"/>
      <c r="K76" s="150"/>
      <c r="L76" s="121" t="str">
        <f t="shared" si="1"/>
        <v xml:space="preserve"> -  - Prazo:  a  - Capital: .0,00€ a .0,00€</v>
      </c>
    </row>
    <row r="77" spans="1:12" ht="15" x14ac:dyDescent="0.2">
      <c r="A77" s="146"/>
      <c r="B77" s="146"/>
      <c r="C77" s="153"/>
      <c r="D77" s="153"/>
      <c r="E77" s="148"/>
      <c r="F77" s="148"/>
      <c r="G77" s="149"/>
      <c r="H77" s="148"/>
      <c r="I77" s="150"/>
      <c r="J77" s="151"/>
      <c r="K77" s="150"/>
      <c r="L77" s="121" t="str">
        <f t="shared" si="1"/>
        <v xml:space="preserve"> -  - Prazo:  a  - Capital: .0,00€ a .0,00€</v>
      </c>
    </row>
    <row r="78" spans="1:12" ht="15" x14ac:dyDescent="0.2">
      <c r="A78" s="146"/>
      <c r="B78" s="146"/>
      <c r="C78" s="153"/>
      <c r="D78" s="153"/>
      <c r="E78" s="148"/>
      <c r="F78" s="148"/>
      <c r="G78" s="149"/>
      <c r="H78" s="148"/>
      <c r="I78" s="150"/>
      <c r="J78" s="151"/>
      <c r="K78" s="150"/>
      <c r="L78" s="121" t="str">
        <f t="shared" si="1"/>
        <v xml:space="preserve"> -  - Prazo:  a  - Capital: .0,00€ a .0,00€</v>
      </c>
    </row>
    <row r="79" spans="1:12" ht="15" x14ac:dyDescent="0.2">
      <c r="A79" s="146"/>
      <c r="B79" s="146"/>
      <c r="C79" s="153"/>
      <c r="D79" s="153"/>
      <c r="E79" s="148"/>
      <c r="F79" s="148"/>
      <c r="G79" s="149"/>
      <c r="H79" s="148"/>
      <c r="I79" s="150"/>
      <c r="J79" s="151"/>
      <c r="K79" s="150"/>
      <c r="L79" s="121" t="str">
        <f t="shared" si="1"/>
        <v xml:space="preserve"> -  - Prazo:  a  - Capital: .0,00€ a .0,00€</v>
      </c>
    </row>
    <row r="80" spans="1:12" ht="15" x14ac:dyDescent="0.2">
      <c r="A80" s="146"/>
      <c r="B80" s="146"/>
      <c r="C80" s="153"/>
      <c r="D80" s="153"/>
      <c r="E80" s="148"/>
      <c r="F80" s="148"/>
      <c r="G80" s="149"/>
      <c r="H80" s="148"/>
      <c r="I80" s="150"/>
      <c r="J80" s="151"/>
      <c r="K80" s="150"/>
      <c r="L80" s="121" t="str">
        <f t="shared" si="1"/>
        <v xml:space="preserve"> -  - Prazo:  a  - Capital: .0,00€ a .0,00€</v>
      </c>
    </row>
    <row r="81" spans="1:12" ht="15" x14ac:dyDescent="0.2">
      <c r="A81" s="146"/>
      <c r="B81" s="146"/>
      <c r="C81" s="153"/>
      <c r="D81" s="153"/>
      <c r="E81" s="148"/>
      <c r="F81" s="148"/>
      <c r="G81" s="149"/>
      <c r="H81" s="148"/>
      <c r="I81" s="150"/>
      <c r="J81" s="151"/>
      <c r="K81" s="150"/>
      <c r="L81" s="121" t="str">
        <f t="shared" si="1"/>
        <v xml:space="preserve"> -  - Prazo:  a  - Capital: .0,00€ a .0,00€</v>
      </c>
    </row>
    <row r="82" spans="1:12" ht="15" x14ac:dyDescent="0.2">
      <c r="A82" s="146"/>
      <c r="B82" s="146"/>
      <c r="C82" s="153"/>
      <c r="D82" s="153"/>
      <c r="E82" s="148"/>
      <c r="F82" s="148"/>
      <c r="G82" s="149"/>
      <c r="H82" s="148"/>
      <c r="I82" s="150"/>
      <c r="J82" s="151"/>
      <c r="K82" s="150"/>
      <c r="L82" s="121" t="str">
        <f t="shared" si="1"/>
        <v xml:space="preserve"> -  - Prazo:  a  - Capital: .0,00€ a .0,00€</v>
      </c>
    </row>
    <row r="83" spans="1:12" ht="15" x14ac:dyDescent="0.2">
      <c r="A83" s="146"/>
      <c r="B83" s="146"/>
      <c r="C83" s="153"/>
      <c r="D83" s="153"/>
      <c r="E83" s="148"/>
      <c r="F83" s="148"/>
      <c r="G83" s="149"/>
      <c r="H83" s="148"/>
      <c r="I83" s="150"/>
      <c r="J83" s="151"/>
      <c r="K83" s="150"/>
      <c r="L83" s="121" t="str">
        <f t="shared" si="1"/>
        <v xml:space="preserve"> -  - Prazo:  a  - Capital: .0,00€ a .0,00€</v>
      </c>
    </row>
    <row r="84" spans="1:12" ht="15" x14ac:dyDescent="0.2">
      <c r="A84" s="146"/>
      <c r="B84" s="146"/>
      <c r="C84" s="153"/>
      <c r="D84" s="153"/>
      <c r="E84" s="148"/>
      <c r="F84" s="148"/>
      <c r="G84" s="149"/>
      <c r="H84" s="148"/>
      <c r="I84" s="150"/>
      <c r="J84" s="151"/>
      <c r="K84" s="150"/>
      <c r="L84" s="121" t="str">
        <f t="shared" si="1"/>
        <v xml:space="preserve"> -  - Prazo:  a  - Capital: .0,00€ a .0,00€</v>
      </c>
    </row>
    <row r="85" spans="1:12" ht="15" x14ac:dyDescent="0.2">
      <c r="A85" s="146"/>
      <c r="B85" s="146"/>
      <c r="C85" s="153"/>
      <c r="D85" s="153"/>
      <c r="E85" s="148"/>
      <c r="F85" s="148"/>
      <c r="G85" s="149"/>
      <c r="H85" s="148"/>
      <c r="I85" s="150"/>
      <c r="J85" s="151"/>
      <c r="K85" s="150"/>
      <c r="L85" s="121" t="str">
        <f t="shared" si="1"/>
        <v xml:space="preserve"> -  - Prazo:  a  - Capital: .0,00€ a .0,00€</v>
      </c>
    </row>
    <row r="86" spans="1:12" ht="15" x14ac:dyDescent="0.2">
      <c r="A86" s="146"/>
      <c r="B86" s="146"/>
      <c r="C86" s="153"/>
      <c r="D86" s="153"/>
      <c r="E86" s="148"/>
      <c r="F86" s="148"/>
      <c r="G86" s="149"/>
      <c r="H86" s="148"/>
      <c r="I86" s="150"/>
      <c r="J86" s="151"/>
      <c r="K86" s="150"/>
      <c r="L86" s="121" t="str">
        <f t="shared" si="1"/>
        <v xml:space="preserve"> -  - Prazo:  a  - Capital: .0,00€ a .0,00€</v>
      </c>
    </row>
    <row r="87" spans="1:12" ht="15" x14ac:dyDescent="0.2">
      <c r="A87" s="146"/>
      <c r="B87" s="146"/>
      <c r="C87" s="153"/>
      <c r="D87" s="153"/>
      <c r="E87" s="148"/>
      <c r="F87" s="148"/>
      <c r="G87" s="149"/>
      <c r="H87" s="148"/>
      <c r="I87" s="150"/>
      <c r="J87" s="151"/>
      <c r="K87" s="150"/>
      <c r="L87" s="121" t="str">
        <f t="shared" si="1"/>
        <v xml:space="preserve"> -  - Prazo:  a  - Capital: .0,00€ a .0,00€</v>
      </c>
    </row>
    <row r="88" spans="1:12" ht="15" x14ac:dyDescent="0.2">
      <c r="A88" s="146"/>
      <c r="B88" s="146"/>
      <c r="C88" s="153"/>
      <c r="D88" s="153"/>
      <c r="E88" s="148"/>
      <c r="F88" s="148"/>
      <c r="G88" s="149"/>
      <c r="H88" s="148"/>
      <c r="I88" s="150"/>
      <c r="J88" s="151"/>
      <c r="K88" s="150"/>
      <c r="L88" s="121" t="str">
        <f t="shared" si="1"/>
        <v xml:space="preserve"> -  - Prazo:  a  - Capital: .0,00€ a .0,00€</v>
      </c>
    </row>
    <row r="89" spans="1:12" ht="15" x14ac:dyDescent="0.2">
      <c r="A89" s="146"/>
      <c r="B89" s="146"/>
      <c r="C89" s="153"/>
      <c r="D89" s="153"/>
      <c r="E89" s="148"/>
      <c r="F89" s="148"/>
      <c r="G89" s="149"/>
      <c r="H89" s="148"/>
      <c r="I89" s="150"/>
      <c r="J89" s="151"/>
      <c r="K89" s="150"/>
      <c r="L89" s="121" t="str">
        <f t="shared" si="1"/>
        <v xml:space="preserve"> -  - Prazo:  a  - Capital: .0,00€ a .0,00€</v>
      </c>
    </row>
    <row r="90" spans="1:12" ht="15" x14ac:dyDescent="0.2">
      <c r="A90" s="146"/>
      <c r="B90" s="146"/>
      <c r="C90" s="153"/>
      <c r="D90" s="153"/>
      <c r="E90" s="148"/>
      <c r="F90" s="148"/>
      <c r="G90" s="149"/>
      <c r="H90" s="148"/>
      <c r="I90" s="150"/>
      <c r="J90" s="151"/>
      <c r="K90" s="150"/>
      <c r="L90" s="121" t="str">
        <f t="shared" si="1"/>
        <v xml:space="preserve"> -  - Prazo:  a  - Capital: .0,00€ a .0,00€</v>
      </c>
    </row>
    <row r="91" spans="1:12" x14ac:dyDescent="0.2">
      <c r="A91" s="152"/>
      <c r="B91" s="152"/>
      <c r="C91" s="153"/>
      <c r="D91" s="153"/>
      <c r="E91" s="153"/>
      <c r="F91" s="153"/>
      <c r="G91" s="153"/>
      <c r="H91" s="153"/>
      <c r="I91" s="153"/>
      <c r="J91" s="153"/>
      <c r="K91" s="153"/>
      <c r="L91" s="121" t="str">
        <f t="shared" si="1"/>
        <v xml:space="preserve"> -  - Prazo:  a  - Capital: .0,00€ a .0,00€</v>
      </c>
    </row>
    <row r="92" spans="1:12" x14ac:dyDescent="0.2">
      <c r="A92" s="152"/>
      <c r="B92" s="152"/>
      <c r="C92" s="153"/>
      <c r="D92" s="153"/>
      <c r="E92" s="153"/>
      <c r="F92" s="153"/>
      <c r="G92" s="153"/>
      <c r="H92" s="153"/>
      <c r="I92" s="153"/>
      <c r="J92" s="153"/>
      <c r="K92" s="153"/>
      <c r="L92" s="121" t="str">
        <f t="shared" si="1"/>
        <v xml:space="preserve"> -  - Prazo:  a  - Capital: .0,00€ a .0,00€</v>
      </c>
    </row>
    <row r="93" spans="1:12" x14ac:dyDescent="0.2">
      <c r="A93" s="152"/>
      <c r="B93" s="152"/>
      <c r="C93" s="153"/>
      <c r="D93" s="153"/>
      <c r="E93" s="153"/>
      <c r="F93" s="153"/>
      <c r="G93" s="153"/>
      <c r="H93" s="153"/>
      <c r="I93" s="153"/>
      <c r="J93" s="153"/>
      <c r="K93" s="153"/>
      <c r="L93" s="121" t="str">
        <f t="shared" si="1"/>
        <v xml:space="preserve"> -  - Prazo:  a  - Capital: .0,00€ a .0,00€</v>
      </c>
    </row>
    <row r="94" spans="1:12" x14ac:dyDescent="0.2">
      <c r="A94" s="152"/>
      <c r="B94" s="152"/>
      <c r="C94" s="153"/>
      <c r="D94" s="153"/>
      <c r="E94" s="153"/>
      <c r="F94" s="153"/>
      <c r="G94" s="153"/>
      <c r="H94" s="153"/>
      <c r="I94" s="153"/>
      <c r="J94" s="153"/>
      <c r="K94" s="153"/>
      <c r="L94" s="121" t="str">
        <f t="shared" si="1"/>
        <v xml:space="preserve"> -  - Prazo:  a  - Capital: .0,00€ a .0,00€</v>
      </c>
    </row>
    <row r="95" spans="1:12" x14ac:dyDescent="0.2">
      <c r="A95" s="152"/>
      <c r="B95" s="152"/>
      <c r="C95" s="153"/>
      <c r="D95" s="153"/>
      <c r="E95" s="153"/>
      <c r="F95" s="153"/>
      <c r="G95" s="153"/>
      <c r="H95" s="153"/>
      <c r="I95" s="153"/>
      <c r="J95" s="153"/>
      <c r="K95" s="153"/>
      <c r="L95" s="121" t="str">
        <f t="shared" si="1"/>
        <v xml:space="preserve"> -  - Prazo:  a  - Capital: .0,00€ a .0,00€</v>
      </c>
    </row>
    <row r="96" spans="1:12" x14ac:dyDescent="0.2">
      <c r="A96" s="152"/>
      <c r="B96" s="152"/>
      <c r="C96" s="153"/>
      <c r="D96" s="153"/>
      <c r="E96" s="153"/>
      <c r="F96" s="153"/>
      <c r="G96" s="153"/>
      <c r="H96" s="153"/>
      <c r="I96" s="153"/>
      <c r="J96" s="153"/>
      <c r="K96" s="153"/>
      <c r="L96" s="121" t="str">
        <f t="shared" si="1"/>
        <v xml:space="preserve"> -  - Prazo:  a  - Capital: .0,00€ a .0,00€</v>
      </c>
    </row>
    <row r="97" spans="1:12" x14ac:dyDescent="0.2">
      <c r="A97" s="152"/>
      <c r="B97" s="152"/>
      <c r="C97" s="153"/>
      <c r="D97" s="153"/>
      <c r="E97" s="153"/>
      <c r="F97" s="153"/>
      <c r="G97" s="153"/>
      <c r="H97" s="153"/>
      <c r="I97" s="153"/>
      <c r="J97" s="153"/>
      <c r="K97" s="153"/>
      <c r="L97" s="121" t="str">
        <f t="shared" si="1"/>
        <v xml:space="preserve"> -  - Prazo:  a  - Capital: .0,00€ a .0,00€</v>
      </c>
    </row>
    <row r="98" spans="1:12" x14ac:dyDescent="0.2">
      <c r="A98" s="152"/>
      <c r="B98" s="152"/>
      <c r="C98" s="153"/>
      <c r="D98" s="153"/>
      <c r="E98" s="153"/>
      <c r="F98" s="153"/>
      <c r="G98" s="153"/>
      <c r="H98" s="153"/>
      <c r="I98" s="153"/>
      <c r="J98" s="153"/>
      <c r="K98" s="153"/>
      <c r="L98" s="121" t="str">
        <f t="shared" si="1"/>
        <v xml:space="preserve"> -  - Prazo:  a  - Capital: .0,00€ a .0,00€</v>
      </c>
    </row>
    <row r="99" spans="1:12" x14ac:dyDescent="0.2">
      <c r="A99" s="152"/>
      <c r="B99" s="152"/>
      <c r="C99" s="153"/>
      <c r="D99" s="153"/>
      <c r="E99" s="153"/>
      <c r="F99" s="153"/>
      <c r="G99" s="153"/>
      <c r="H99" s="153"/>
      <c r="I99" s="153"/>
      <c r="J99" s="153"/>
      <c r="K99" s="153"/>
      <c r="L99" s="121" t="str">
        <f t="shared" si="1"/>
        <v xml:space="preserve"> -  - Prazo:  a  - Capital: .0,00€ a .0,00€</v>
      </c>
    </row>
    <row r="100" spans="1:12" x14ac:dyDescent="0.2">
      <c r="A100" s="152"/>
      <c r="B100" s="152"/>
      <c r="C100" s="153"/>
      <c r="D100" s="153"/>
      <c r="E100" s="153"/>
      <c r="F100" s="153"/>
      <c r="G100" s="153"/>
      <c r="H100" s="153"/>
      <c r="I100" s="153"/>
      <c r="J100" s="153"/>
      <c r="K100" s="153"/>
      <c r="L100" s="121" t="str">
        <f t="shared" si="1"/>
        <v xml:space="preserve"> -  - Prazo:  a  - Capital: .0,00€ a .0,00€</v>
      </c>
    </row>
    <row r="101" spans="1:12" x14ac:dyDescent="0.2">
      <c r="A101" s="152"/>
      <c r="B101" s="152"/>
      <c r="C101" s="153"/>
      <c r="D101" s="153"/>
      <c r="E101" s="153"/>
      <c r="F101" s="153"/>
      <c r="G101" s="153"/>
      <c r="H101" s="153"/>
      <c r="I101" s="153"/>
      <c r="J101" s="153"/>
      <c r="K101" s="153"/>
      <c r="L101" s="121" t="str">
        <f t="shared" si="1"/>
        <v xml:space="preserve"> -  - Prazo:  a  - Capital: .0,00€ a .0,00€</v>
      </c>
    </row>
    <row r="102" spans="1:12" x14ac:dyDescent="0.2">
      <c r="A102" s="152"/>
      <c r="B102" s="152"/>
      <c r="C102" s="153"/>
      <c r="D102" s="153"/>
      <c r="E102" s="153"/>
      <c r="F102" s="153"/>
      <c r="G102" s="153"/>
      <c r="H102" s="153"/>
      <c r="I102" s="153"/>
      <c r="J102" s="153"/>
      <c r="K102" s="153"/>
      <c r="L102" s="121" t="str">
        <f t="shared" si="1"/>
        <v xml:space="preserve"> -  - Prazo:  a  - Capital: .0,00€ a .0,00€</v>
      </c>
    </row>
    <row r="103" spans="1:12" x14ac:dyDescent="0.2">
      <c r="A103" s="152"/>
      <c r="B103" s="152"/>
      <c r="C103" s="153"/>
      <c r="D103" s="153"/>
      <c r="E103" s="153"/>
      <c r="F103" s="153"/>
      <c r="G103" s="153"/>
      <c r="H103" s="153"/>
      <c r="I103" s="153"/>
      <c r="J103" s="153"/>
      <c r="K103" s="153"/>
      <c r="L103" s="121" t="str">
        <f t="shared" si="1"/>
        <v xml:space="preserve"> -  - Prazo:  a  - Capital: .0,00€ a .0,00€</v>
      </c>
    </row>
    <row r="104" spans="1:12" x14ac:dyDescent="0.2">
      <c r="A104" s="152"/>
      <c r="B104" s="152"/>
      <c r="C104" s="153"/>
      <c r="D104" s="153"/>
      <c r="E104" s="153"/>
      <c r="F104" s="153"/>
      <c r="G104" s="153"/>
      <c r="H104" s="153"/>
      <c r="I104" s="153"/>
      <c r="J104" s="153"/>
      <c r="K104" s="153"/>
      <c r="L104" s="121" t="str">
        <f t="shared" si="1"/>
        <v xml:space="preserve"> -  - Prazo:  a  - Capital: .0,00€ a .0,00€</v>
      </c>
    </row>
    <row r="105" spans="1:12" x14ac:dyDescent="0.2">
      <c r="A105" s="152"/>
      <c r="B105" s="152"/>
      <c r="C105" s="153"/>
      <c r="D105" s="153"/>
      <c r="E105" s="153"/>
      <c r="F105" s="153"/>
      <c r="G105" s="153"/>
      <c r="H105" s="153"/>
      <c r="I105" s="153"/>
      <c r="J105" s="153"/>
      <c r="K105" s="153"/>
      <c r="L105" s="121" t="str">
        <f t="shared" si="1"/>
        <v xml:space="preserve"> -  - Prazo:  a  - Capital: .0,00€ a .0,00€</v>
      </c>
    </row>
    <row r="106" spans="1:12" x14ac:dyDescent="0.2">
      <c r="A106" s="152"/>
      <c r="B106" s="152"/>
      <c r="C106" s="153"/>
      <c r="D106" s="153"/>
      <c r="E106" s="153"/>
      <c r="F106" s="153"/>
      <c r="G106" s="153"/>
      <c r="H106" s="153"/>
      <c r="I106" s="153"/>
      <c r="J106" s="153"/>
      <c r="K106" s="153"/>
      <c r="L106" s="121" t="str">
        <f t="shared" si="1"/>
        <v xml:space="preserve"> -  - Prazo:  a  - Capital: .0,00€ a .0,00€</v>
      </c>
    </row>
    <row r="107" spans="1:12" x14ac:dyDescent="0.2">
      <c r="A107" s="152"/>
      <c r="B107" s="152"/>
      <c r="C107" s="153"/>
      <c r="D107" s="153"/>
      <c r="E107" s="153"/>
      <c r="F107" s="153"/>
      <c r="G107" s="153"/>
      <c r="H107" s="153"/>
      <c r="I107" s="153"/>
      <c r="J107" s="153"/>
      <c r="K107" s="153"/>
      <c r="L107" s="121" t="str">
        <f t="shared" si="1"/>
        <v xml:space="preserve"> -  - Prazo:  a  - Capital: .0,00€ a .0,00€</v>
      </c>
    </row>
    <row r="108" spans="1:12" x14ac:dyDescent="0.2">
      <c r="A108" s="152"/>
      <c r="B108" s="152"/>
      <c r="C108" s="153"/>
      <c r="D108" s="153"/>
      <c r="E108" s="153"/>
      <c r="F108" s="153"/>
      <c r="G108" s="153"/>
      <c r="H108" s="153"/>
      <c r="I108" s="153"/>
      <c r="J108" s="153"/>
      <c r="K108" s="153"/>
      <c r="L108" s="121" t="str">
        <f t="shared" si="1"/>
        <v xml:space="preserve"> -  - Prazo:  a  - Capital: .0,00€ a .0,00€</v>
      </c>
    </row>
    <row r="109" spans="1:12" x14ac:dyDescent="0.2">
      <c r="A109" s="152"/>
      <c r="B109" s="152"/>
      <c r="C109" s="153"/>
      <c r="D109" s="153"/>
      <c r="E109" s="153"/>
      <c r="F109" s="153"/>
      <c r="G109" s="153"/>
      <c r="H109" s="153"/>
      <c r="I109" s="153"/>
      <c r="J109" s="153"/>
      <c r="K109" s="153"/>
      <c r="L109" s="121" t="str">
        <f t="shared" si="1"/>
        <v xml:space="preserve"> -  - Prazo:  a  - Capital: .0,00€ a .0,00€</v>
      </c>
    </row>
    <row r="110" spans="1:12" x14ac:dyDescent="0.2">
      <c r="A110" s="152"/>
      <c r="B110" s="152"/>
      <c r="C110" s="153"/>
      <c r="D110" s="153"/>
      <c r="E110" s="153"/>
      <c r="F110" s="153"/>
      <c r="G110" s="153"/>
      <c r="H110" s="153"/>
      <c r="I110" s="153"/>
      <c r="J110" s="153"/>
      <c r="K110" s="153"/>
      <c r="L110" s="121" t="str">
        <f t="shared" si="1"/>
        <v xml:space="preserve"> -  - Prazo:  a  - Capital: .0,00€ a .0,00€</v>
      </c>
    </row>
    <row r="111" spans="1:12" x14ac:dyDescent="0.2">
      <c r="A111" s="152"/>
      <c r="B111" s="152"/>
      <c r="C111" s="153"/>
      <c r="D111" s="153"/>
      <c r="E111" s="153"/>
      <c r="F111" s="153"/>
      <c r="G111" s="153"/>
      <c r="H111" s="153"/>
      <c r="I111" s="153"/>
      <c r="J111" s="153"/>
      <c r="K111" s="153"/>
      <c r="L111" s="121" t="str">
        <f t="shared" si="1"/>
        <v xml:space="preserve"> -  - Prazo:  a  - Capital: .0,00€ a .0,00€</v>
      </c>
    </row>
    <row r="112" spans="1:12" x14ac:dyDescent="0.2">
      <c r="A112" s="152"/>
      <c r="B112" s="152"/>
      <c r="C112" s="153"/>
      <c r="D112" s="153"/>
      <c r="E112" s="153"/>
      <c r="F112" s="153"/>
      <c r="G112" s="153"/>
      <c r="H112" s="153"/>
      <c r="I112" s="153"/>
      <c r="J112" s="153"/>
      <c r="K112" s="153"/>
      <c r="L112" s="121" t="str">
        <f t="shared" si="1"/>
        <v xml:space="preserve"> -  - Prazo:  a  - Capital: .0,00€ a .0,00€</v>
      </c>
    </row>
    <row r="113" spans="1:12" x14ac:dyDescent="0.2">
      <c r="A113" s="152"/>
      <c r="B113" s="152"/>
      <c r="C113" s="153"/>
      <c r="D113" s="153"/>
      <c r="E113" s="153"/>
      <c r="F113" s="153"/>
      <c r="G113" s="153"/>
      <c r="H113" s="153"/>
      <c r="I113" s="153"/>
      <c r="J113" s="153"/>
      <c r="K113" s="153"/>
      <c r="L113" s="121" t="str">
        <f t="shared" si="1"/>
        <v xml:space="preserve"> -  - Prazo:  a  - Capital: .0,00€ a .0,00€</v>
      </c>
    </row>
    <row r="114" spans="1:12" x14ac:dyDescent="0.2">
      <c r="A114" s="152"/>
      <c r="B114" s="152"/>
      <c r="C114" s="153"/>
      <c r="D114" s="153"/>
      <c r="E114" s="153"/>
      <c r="F114" s="153"/>
      <c r="G114" s="153"/>
      <c r="H114" s="153"/>
      <c r="I114" s="153"/>
      <c r="J114" s="153"/>
      <c r="K114" s="153"/>
      <c r="L114" s="121" t="str">
        <f t="shared" si="1"/>
        <v xml:space="preserve"> -  - Prazo:  a  - Capital: .0,00€ a .0,00€</v>
      </c>
    </row>
    <row r="115" spans="1:12" x14ac:dyDescent="0.2">
      <c r="A115" s="152"/>
      <c r="B115" s="152"/>
      <c r="C115" s="153"/>
      <c r="D115" s="153"/>
      <c r="E115" s="153"/>
      <c r="F115" s="153"/>
      <c r="G115" s="153"/>
      <c r="H115" s="153"/>
      <c r="I115" s="153"/>
      <c r="J115" s="153"/>
      <c r="K115" s="153"/>
      <c r="L115" s="121" t="str">
        <f t="shared" si="1"/>
        <v xml:space="preserve"> -  - Prazo:  a  - Capital: .0,00€ a .0,00€</v>
      </c>
    </row>
    <row r="116" spans="1:12" x14ac:dyDescent="0.2">
      <c r="A116" s="152"/>
      <c r="B116" s="152"/>
      <c r="C116" s="153"/>
      <c r="D116" s="153"/>
      <c r="E116" s="153"/>
      <c r="F116" s="153"/>
      <c r="G116" s="153"/>
      <c r="H116" s="153"/>
      <c r="I116" s="153"/>
      <c r="J116" s="153"/>
      <c r="K116" s="153"/>
      <c r="L116" s="121" t="str">
        <f t="shared" ref="L116:L179" si="2">+A116&amp;" - "&amp;B116&amp;" - "&amp;"Prazo: "&amp;C116&amp;" a "&amp;D116&amp;" - "&amp;"Capital: "&amp;TEXT(E116,"#.##0,00€")&amp;" a "&amp;TEXT(F116,"#.##0,00€")</f>
        <v xml:space="preserve"> -  - Prazo:  a  - Capital: .0,00€ a .0,00€</v>
      </c>
    </row>
    <row r="117" spans="1:12" x14ac:dyDescent="0.2">
      <c r="A117" s="152"/>
      <c r="B117" s="152"/>
      <c r="C117" s="153"/>
      <c r="D117" s="153"/>
      <c r="E117" s="153"/>
      <c r="F117" s="153"/>
      <c r="G117" s="153"/>
      <c r="H117" s="153"/>
      <c r="I117" s="153"/>
      <c r="J117" s="153"/>
      <c r="K117" s="153"/>
      <c r="L117" s="121" t="str">
        <f t="shared" si="2"/>
        <v xml:space="preserve"> -  - Prazo:  a  - Capital: .0,00€ a .0,00€</v>
      </c>
    </row>
    <row r="118" spans="1:12" x14ac:dyDescent="0.2">
      <c r="A118" s="152"/>
      <c r="B118" s="152"/>
      <c r="C118" s="153"/>
      <c r="D118" s="153"/>
      <c r="E118" s="153"/>
      <c r="F118" s="153"/>
      <c r="G118" s="153"/>
      <c r="H118" s="153"/>
      <c r="I118" s="153"/>
      <c r="J118" s="153"/>
      <c r="K118" s="153"/>
      <c r="L118" s="121" t="str">
        <f t="shared" si="2"/>
        <v xml:space="preserve"> -  - Prazo:  a  - Capital: .0,00€ a .0,00€</v>
      </c>
    </row>
    <row r="119" spans="1:12" x14ac:dyDescent="0.2">
      <c r="A119" s="152"/>
      <c r="B119" s="152"/>
      <c r="C119" s="153"/>
      <c r="D119" s="153"/>
      <c r="E119" s="153"/>
      <c r="F119" s="153"/>
      <c r="G119" s="153"/>
      <c r="H119" s="153"/>
      <c r="I119" s="153"/>
      <c r="J119" s="153"/>
      <c r="K119" s="153"/>
      <c r="L119" s="121" t="str">
        <f t="shared" si="2"/>
        <v xml:space="preserve"> -  - Prazo:  a  - Capital: .0,00€ a .0,00€</v>
      </c>
    </row>
    <row r="120" spans="1:12" x14ac:dyDescent="0.2">
      <c r="A120" s="152"/>
      <c r="B120" s="152"/>
      <c r="C120" s="153"/>
      <c r="D120" s="153"/>
      <c r="E120" s="153"/>
      <c r="F120" s="153"/>
      <c r="G120" s="153"/>
      <c r="H120" s="153"/>
      <c r="I120" s="153"/>
      <c r="J120" s="153"/>
      <c r="K120" s="153"/>
      <c r="L120" s="121" t="str">
        <f t="shared" si="2"/>
        <v xml:space="preserve"> -  - Prazo:  a  - Capital: .0,00€ a .0,00€</v>
      </c>
    </row>
    <row r="121" spans="1:12" x14ac:dyDescent="0.2">
      <c r="A121" s="152"/>
      <c r="B121" s="152"/>
      <c r="C121" s="153"/>
      <c r="D121" s="153"/>
      <c r="E121" s="153"/>
      <c r="F121" s="153"/>
      <c r="G121" s="153"/>
      <c r="H121" s="153"/>
      <c r="I121" s="153"/>
      <c r="J121" s="153"/>
      <c r="K121" s="153"/>
      <c r="L121" s="121" t="str">
        <f t="shared" si="2"/>
        <v xml:space="preserve"> -  - Prazo:  a  - Capital: .0,00€ a .0,00€</v>
      </c>
    </row>
    <row r="122" spans="1:12" x14ac:dyDescent="0.2">
      <c r="A122" s="152"/>
      <c r="B122" s="152"/>
      <c r="C122" s="153"/>
      <c r="D122" s="153"/>
      <c r="E122" s="153"/>
      <c r="F122" s="153"/>
      <c r="G122" s="153"/>
      <c r="H122" s="153"/>
      <c r="I122" s="153"/>
      <c r="J122" s="153"/>
      <c r="K122" s="153"/>
      <c r="L122" s="121" t="str">
        <f t="shared" si="2"/>
        <v xml:space="preserve"> -  - Prazo:  a  - Capital: .0,00€ a .0,00€</v>
      </c>
    </row>
    <row r="123" spans="1:12" x14ac:dyDescent="0.2">
      <c r="A123" s="152"/>
      <c r="B123" s="152"/>
      <c r="C123" s="153"/>
      <c r="D123" s="153"/>
      <c r="E123" s="153"/>
      <c r="F123" s="153"/>
      <c r="G123" s="153"/>
      <c r="H123" s="153"/>
      <c r="I123" s="153"/>
      <c r="J123" s="153"/>
      <c r="K123" s="153"/>
      <c r="L123" s="121" t="str">
        <f t="shared" si="2"/>
        <v xml:space="preserve"> -  - Prazo:  a  - Capital: .0,00€ a .0,00€</v>
      </c>
    </row>
    <row r="124" spans="1:12" x14ac:dyDescent="0.2">
      <c r="A124" s="152"/>
      <c r="B124" s="152"/>
      <c r="C124" s="153"/>
      <c r="D124" s="153"/>
      <c r="E124" s="153"/>
      <c r="F124" s="153"/>
      <c r="G124" s="153"/>
      <c r="H124" s="153"/>
      <c r="I124" s="153"/>
      <c r="J124" s="153"/>
      <c r="K124" s="153"/>
      <c r="L124" s="121" t="str">
        <f t="shared" si="2"/>
        <v xml:space="preserve"> -  - Prazo:  a  - Capital: .0,00€ a .0,00€</v>
      </c>
    </row>
    <row r="125" spans="1:12" x14ac:dyDescent="0.2">
      <c r="A125" s="152"/>
      <c r="B125" s="152"/>
      <c r="C125" s="153"/>
      <c r="D125" s="153"/>
      <c r="E125" s="153"/>
      <c r="F125" s="153"/>
      <c r="G125" s="153"/>
      <c r="H125" s="153"/>
      <c r="I125" s="153"/>
      <c r="J125" s="153"/>
      <c r="K125" s="153"/>
      <c r="L125" s="121" t="str">
        <f t="shared" si="2"/>
        <v xml:space="preserve"> -  - Prazo:  a  - Capital: .0,00€ a .0,00€</v>
      </c>
    </row>
    <row r="126" spans="1:12" x14ac:dyDescent="0.2">
      <c r="A126" s="152"/>
      <c r="B126" s="152"/>
      <c r="C126" s="153"/>
      <c r="D126" s="153"/>
      <c r="E126" s="153"/>
      <c r="F126" s="153"/>
      <c r="G126" s="153"/>
      <c r="H126" s="153"/>
      <c r="I126" s="153"/>
      <c r="J126" s="153"/>
      <c r="K126" s="153"/>
      <c r="L126" s="121" t="str">
        <f t="shared" si="2"/>
        <v xml:space="preserve"> -  - Prazo:  a  - Capital: .0,00€ a .0,00€</v>
      </c>
    </row>
    <row r="127" spans="1:12" x14ac:dyDescent="0.2">
      <c r="A127" s="152"/>
      <c r="B127" s="152"/>
      <c r="C127" s="153"/>
      <c r="D127" s="153"/>
      <c r="E127" s="153"/>
      <c r="F127" s="153"/>
      <c r="G127" s="153"/>
      <c r="H127" s="153"/>
      <c r="I127" s="153"/>
      <c r="J127" s="153"/>
      <c r="K127" s="153"/>
      <c r="L127" s="121" t="str">
        <f t="shared" si="2"/>
        <v xml:space="preserve"> -  - Prazo:  a  - Capital: .0,00€ a .0,00€</v>
      </c>
    </row>
    <row r="128" spans="1:12" x14ac:dyDescent="0.2">
      <c r="A128" s="152"/>
      <c r="B128" s="152"/>
      <c r="C128" s="153"/>
      <c r="D128" s="153"/>
      <c r="E128" s="153"/>
      <c r="F128" s="153"/>
      <c r="G128" s="153"/>
      <c r="H128" s="153"/>
      <c r="I128" s="153"/>
      <c r="J128" s="153"/>
      <c r="K128" s="153"/>
      <c r="L128" s="121" t="str">
        <f t="shared" si="2"/>
        <v xml:space="preserve"> -  - Prazo:  a  - Capital: .0,00€ a .0,00€</v>
      </c>
    </row>
    <row r="129" spans="1:12" x14ac:dyDescent="0.2">
      <c r="A129" s="152"/>
      <c r="B129" s="152"/>
      <c r="C129" s="153"/>
      <c r="D129" s="153"/>
      <c r="E129" s="153"/>
      <c r="F129" s="153"/>
      <c r="G129" s="153"/>
      <c r="H129" s="153"/>
      <c r="I129" s="153"/>
      <c r="J129" s="153"/>
      <c r="K129" s="153"/>
      <c r="L129" s="121" t="str">
        <f t="shared" si="2"/>
        <v xml:space="preserve"> -  - Prazo:  a  - Capital: .0,00€ a .0,00€</v>
      </c>
    </row>
    <row r="130" spans="1:12" x14ac:dyDescent="0.2">
      <c r="A130" s="152"/>
      <c r="B130" s="152"/>
      <c r="C130" s="153"/>
      <c r="D130" s="153"/>
      <c r="E130" s="153"/>
      <c r="F130" s="153"/>
      <c r="G130" s="153"/>
      <c r="H130" s="153"/>
      <c r="I130" s="153"/>
      <c r="J130" s="153"/>
      <c r="K130" s="153"/>
      <c r="L130" s="121" t="str">
        <f t="shared" si="2"/>
        <v xml:space="preserve"> -  - Prazo:  a  - Capital: .0,00€ a .0,00€</v>
      </c>
    </row>
    <row r="131" spans="1:12" x14ac:dyDescent="0.2">
      <c r="A131" s="152"/>
      <c r="B131" s="152"/>
      <c r="C131" s="153"/>
      <c r="D131" s="153"/>
      <c r="E131" s="153"/>
      <c r="F131" s="153"/>
      <c r="G131" s="153"/>
      <c r="H131" s="153"/>
      <c r="I131" s="153"/>
      <c r="J131" s="153"/>
      <c r="K131" s="153"/>
      <c r="L131" s="121" t="str">
        <f t="shared" si="2"/>
        <v xml:space="preserve"> -  - Prazo:  a  - Capital: .0,00€ a .0,00€</v>
      </c>
    </row>
    <row r="132" spans="1:12" x14ac:dyDescent="0.2">
      <c r="A132" s="152"/>
      <c r="B132" s="152"/>
      <c r="C132" s="153"/>
      <c r="D132" s="153"/>
      <c r="E132" s="153"/>
      <c r="F132" s="153"/>
      <c r="G132" s="153"/>
      <c r="H132" s="153"/>
      <c r="I132" s="153"/>
      <c r="J132" s="153"/>
      <c r="K132" s="153"/>
      <c r="L132" s="121" t="str">
        <f t="shared" si="2"/>
        <v xml:space="preserve"> -  - Prazo:  a  - Capital: .0,00€ a .0,00€</v>
      </c>
    </row>
    <row r="133" spans="1:12" x14ac:dyDescent="0.2">
      <c r="A133" s="152"/>
      <c r="B133" s="152"/>
      <c r="C133" s="153"/>
      <c r="D133" s="153"/>
      <c r="E133" s="153"/>
      <c r="F133" s="153"/>
      <c r="G133" s="153"/>
      <c r="H133" s="153"/>
      <c r="I133" s="153"/>
      <c r="J133" s="153"/>
      <c r="K133" s="153"/>
      <c r="L133" s="121" t="str">
        <f t="shared" si="2"/>
        <v xml:space="preserve"> -  - Prazo:  a  - Capital: .0,00€ a .0,00€</v>
      </c>
    </row>
    <row r="134" spans="1:12" x14ac:dyDescent="0.2">
      <c r="A134" s="152"/>
      <c r="B134" s="152"/>
      <c r="C134" s="153"/>
      <c r="D134" s="153"/>
      <c r="E134" s="153"/>
      <c r="F134" s="153"/>
      <c r="G134" s="153"/>
      <c r="H134" s="153"/>
      <c r="I134" s="153"/>
      <c r="J134" s="153"/>
      <c r="K134" s="153"/>
      <c r="L134" s="121" t="str">
        <f t="shared" si="2"/>
        <v xml:space="preserve"> -  - Prazo:  a  - Capital: .0,00€ a .0,00€</v>
      </c>
    </row>
    <row r="135" spans="1:12" x14ac:dyDescent="0.2">
      <c r="A135" s="152"/>
      <c r="B135" s="152"/>
      <c r="C135" s="153"/>
      <c r="D135" s="153"/>
      <c r="E135" s="153"/>
      <c r="F135" s="153"/>
      <c r="G135" s="153"/>
      <c r="H135" s="153"/>
      <c r="I135" s="153"/>
      <c r="J135" s="153"/>
      <c r="K135" s="153"/>
      <c r="L135" s="121" t="str">
        <f t="shared" si="2"/>
        <v xml:space="preserve"> -  - Prazo:  a  - Capital: .0,00€ a .0,00€</v>
      </c>
    </row>
    <row r="136" spans="1:12" x14ac:dyDescent="0.2">
      <c r="A136" s="152"/>
      <c r="B136" s="152"/>
      <c r="C136" s="153"/>
      <c r="D136" s="153"/>
      <c r="E136" s="153"/>
      <c r="F136" s="153"/>
      <c r="G136" s="153"/>
      <c r="H136" s="153"/>
      <c r="I136" s="153"/>
      <c r="J136" s="153"/>
      <c r="K136" s="153"/>
      <c r="L136" s="121" t="str">
        <f t="shared" si="2"/>
        <v xml:space="preserve"> -  - Prazo:  a  - Capital: .0,00€ a .0,00€</v>
      </c>
    </row>
    <row r="137" spans="1:12" x14ac:dyDescent="0.2">
      <c r="A137" s="152"/>
      <c r="B137" s="152"/>
      <c r="C137" s="153"/>
      <c r="D137" s="153"/>
      <c r="E137" s="153"/>
      <c r="F137" s="153"/>
      <c r="G137" s="153"/>
      <c r="H137" s="153"/>
      <c r="I137" s="153"/>
      <c r="J137" s="153"/>
      <c r="K137" s="153"/>
      <c r="L137" s="121" t="str">
        <f t="shared" si="2"/>
        <v xml:space="preserve"> -  - Prazo:  a  - Capital: .0,00€ a .0,00€</v>
      </c>
    </row>
    <row r="138" spans="1:12" x14ac:dyDescent="0.2">
      <c r="A138" s="152"/>
      <c r="B138" s="152"/>
      <c r="C138" s="153"/>
      <c r="D138" s="153"/>
      <c r="E138" s="153"/>
      <c r="F138" s="153"/>
      <c r="G138" s="153"/>
      <c r="H138" s="153"/>
      <c r="I138" s="153"/>
      <c r="J138" s="153"/>
      <c r="K138" s="153"/>
      <c r="L138" s="121" t="str">
        <f t="shared" si="2"/>
        <v xml:space="preserve"> -  - Prazo:  a  - Capital: .0,00€ a .0,00€</v>
      </c>
    </row>
    <row r="139" spans="1:12" x14ac:dyDescent="0.2">
      <c r="A139" s="152"/>
      <c r="B139" s="152"/>
      <c r="C139" s="153"/>
      <c r="D139" s="153"/>
      <c r="E139" s="153"/>
      <c r="F139" s="153"/>
      <c r="G139" s="153"/>
      <c r="H139" s="153"/>
      <c r="I139" s="153"/>
      <c r="J139" s="153"/>
      <c r="K139" s="153"/>
      <c r="L139" s="121" t="str">
        <f t="shared" si="2"/>
        <v xml:space="preserve"> -  - Prazo:  a  - Capital: .0,00€ a .0,00€</v>
      </c>
    </row>
    <row r="140" spans="1:12" x14ac:dyDescent="0.2">
      <c r="A140" s="152"/>
      <c r="B140" s="152"/>
      <c r="C140" s="153"/>
      <c r="D140" s="153"/>
      <c r="E140" s="153"/>
      <c r="F140" s="153"/>
      <c r="G140" s="153"/>
      <c r="H140" s="153"/>
      <c r="I140" s="153"/>
      <c r="J140" s="153"/>
      <c r="K140" s="153"/>
      <c r="L140" s="121" t="str">
        <f t="shared" si="2"/>
        <v xml:space="preserve"> -  - Prazo:  a  - Capital: .0,00€ a .0,00€</v>
      </c>
    </row>
    <row r="141" spans="1:12" x14ac:dyDescent="0.2">
      <c r="A141" s="152"/>
      <c r="B141" s="152"/>
      <c r="C141" s="153"/>
      <c r="D141" s="153"/>
      <c r="E141" s="153"/>
      <c r="F141" s="153"/>
      <c r="G141" s="153"/>
      <c r="H141" s="153"/>
      <c r="I141" s="153"/>
      <c r="J141" s="153"/>
      <c r="K141" s="153"/>
      <c r="L141" s="121" t="str">
        <f t="shared" si="2"/>
        <v xml:space="preserve"> -  - Prazo:  a  - Capital: .0,00€ a .0,00€</v>
      </c>
    </row>
    <row r="142" spans="1:12" x14ac:dyDescent="0.2">
      <c r="A142" s="152"/>
      <c r="B142" s="152"/>
      <c r="C142" s="153"/>
      <c r="D142" s="153"/>
      <c r="E142" s="153"/>
      <c r="F142" s="153"/>
      <c r="G142" s="153"/>
      <c r="H142" s="153"/>
      <c r="I142" s="153"/>
      <c r="J142" s="153"/>
      <c r="K142" s="153"/>
      <c r="L142" s="121" t="str">
        <f t="shared" si="2"/>
        <v xml:space="preserve"> -  - Prazo:  a  - Capital: .0,00€ a .0,00€</v>
      </c>
    </row>
    <row r="143" spans="1:12" x14ac:dyDescent="0.2">
      <c r="A143" s="152"/>
      <c r="B143" s="152"/>
      <c r="C143" s="153"/>
      <c r="D143" s="153"/>
      <c r="E143" s="153"/>
      <c r="F143" s="153"/>
      <c r="G143" s="153"/>
      <c r="H143" s="153"/>
      <c r="I143" s="153"/>
      <c r="J143" s="153"/>
      <c r="K143" s="153"/>
      <c r="L143" s="121" t="str">
        <f t="shared" si="2"/>
        <v xml:space="preserve"> -  - Prazo:  a  - Capital: .0,00€ a .0,00€</v>
      </c>
    </row>
    <row r="144" spans="1:12" x14ac:dyDescent="0.2">
      <c r="A144" s="152"/>
      <c r="B144" s="152"/>
      <c r="C144" s="153"/>
      <c r="D144" s="153"/>
      <c r="E144" s="153"/>
      <c r="F144" s="153"/>
      <c r="G144" s="153"/>
      <c r="H144" s="153"/>
      <c r="I144" s="153"/>
      <c r="J144" s="153"/>
      <c r="K144" s="153"/>
      <c r="L144" s="121" t="str">
        <f t="shared" si="2"/>
        <v xml:space="preserve"> -  - Prazo:  a  - Capital: .0,00€ a .0,00€</v>
      </c>
    </row>
    <row r="145" spans="1:12" x14ac:dyDescent="0.2">
      <c r="A145" s="152"/>
      <c r="B145" s="152"/>
      <c r="C145" s="153"/>
      <c r="D145" s="153"/>
      <c r="E145" s="153"/>
      <c r="F145" s="153"/>
      <c r="G145" s="153"/>
      <c r="H145" s="153"/>
      <c r="I145" s="153"/>
      <c r="J145" s="153"/>
      <c r="K145" s="153"/>
      <c r="L145" s="121" t="str">
        <f t="shared" si="2"/>
        <v xml:space="preserve"> -  - Prazo:  a  - Capital: .0,00€ a .0,00€</v>
      </c>
    </row>
    <row r="146" spans="1:12" x14ac:dyDescent="0.2">
      <c r="A146" s="152"/>
      <c r="B146" s="152"/>
      <c r="C146" s="153"/>
      <c r="D146" s="153"/>
      <c r="E146" s="153"/>
      <c r="F146" s="153"/>
      <c r="G146" s="153"/>
      <c r="H146" s="153"/>
      <c r="I146" s="153"/>
      <c r="J146" s="153"/>
      <c r="K146" s="153"/>
      <c r="L146" s="121" t="str">
        <f t="shared" si="2"/>
        <v xml:space="preserve"> -  - Prazo:  a  - Capital: .0,00€ a .0,00€</v>
      </c>
    </row>
    <row r="147" spans="1:12" x14ac:dyDescent="0.2">
      <c r="A147" s="152"/>
      <c r="B147" s="152"/>
      <c r="C147" s="153"/>
      <c r="D147" s="153"/>
      <c r="E147" s="153"/>
      <c r="F147" s="153"/>
      <c r="G147" s="153"/>
      <c r="H147" s="153"/>
      <c r="I147" s="153"/>
      <c r="J147" s="153"/>
      <c r="K147" s="153"/>
      <c r="L147" s="121" t="str">
        <f t="shared" si="2"/>
        <v xml:space="preserve"> -  - Prazo:  a  - Capital: .0,00€ a .0,00€</v>
      </c>
    </row>
    <row r="148" spans="1:12" x14ac:dyDescent="0.2">
      <c r="A148" s="152"/>
      <c r="B148" s="152"/>
      <c r="C148" s="153"/>
      <c r="D148" s="153"/>
      <c r="E148" s="153"/>
      <c r="F148" s="153"/>
      <c r="G148" s="153"/>
      <c r="H148" s="153"/>
      <c r="I148" s="153"/>
      <c r="J148" s="153"/>
      <c r="K148" s="153"/>
      <c r="L148" s="121" t="str">
        <f t="shared" si="2"/>
        <v xml:space="preserve"> -  - Prazo:  a  - Capital: .0,00€ a .0,00€</v>
      </c>
    </row>
    <row r="149" spans="1:12" x14ac:dyDescent="0.2">
      <c r="A149" s="152"/>
      <c r="B149" s="152"/>
      <c r="C149" s="153"/>
      <c r="D149" s="153"/>
      <c r="E149" s="153"/>
      <c r="F149" s="153"/>
      <c r="G149" s="153"/>
      <c r="H149" s="153"/>
      <c r="I149" s="153"/>
      <c r="J149" s="153"/>
      <c r="K149" s="153"/>
      <c r="L149" s="121" t="str">
        <f t="shared" si="2"/>
        <v xml:space="preserve"> -  - Prazo:  a  - Capital: .0,00€ a .0,00€</v>
      </c>
    </row>
    <row r="150" spans="1:12" x14ac:dyDescent="0.2">
      <c r="A150" s="152"/>
      <c r="B150" s="152"/>
      <c r="C150" s="153"/>
      <c r="D150" s="153"/>
      <c r="E150" s="153"/>
      <c r="F150" s="153"/>
      <c r="G150" s="153"/>
      <c r="H150" s="153"/>
      <c r="I150" s="153"/>
      <c r="J150" s="153"/>
      <c r="K150" s="153"/>
      <c r="L150" s="121" t="str">
        <f t="shared" si="2"/>
        <v xml:space="preserve"> -  - Prazo:  a  - Capital: .0,00€ a .0,00€</v>
      </c>
    </row>
    <row r="151" spans="1:12" x14ac:dyDescent="0.2">
      <c r="A151" s="152"/>
      <c r="B151" s="152"/>
      <c r="C151" s="153"/>
      <c r="D151" s="153"/>
      <c r="E151" s="153"/>
      <c r="F151" s="153"/>
      <c r="G151" s="153"/>
      <c r="H151" s="153"/>
      <c r="I151" s="153"/>
      <c r="J151" s="153"/>
      <c r="K151" s="153"/>
      <c r="L151" s="121" t="str">
        <f t="shared" si="2"/>
        <v xml:space="preserve"> -  - Prazo:  a  - Capital: .0,00€ a .0,00€</v>
      </c>
    </row>
    <row r="152" spans="1:12" x14ac:dyDescent="0.2">
      <c r="A152" s="152"/>
      <c r="B152" s="152"/>
      <c r="C152" s="153"/>
      <c r="D152" s="153"/>
      <c r="E152" s="153"/>
      <c r="F152" s="153"/>
      <c r="G152" s="153"/>
      <c r="H152" s="153"/>
      <c r="I152" s="153"/>
      <c r="J152" s="153"/>
      <c r="K152" s="153"/>
      <c r="L152" s="121" t="str">
        <f t="shared" si="2"/>
        <v xml:space="preserve"> -  - Prazo:  a  - Capital: .0,00€ a .0,00€</v>
      </c>
    </row>
    <row r="153" spans="1:12" x14ac:dyDescent="0.2">
      <c r="A153" s="152"/>
      <c r="B153" s="152"/>
      <c r="C153" s="153"/>
      <c r="D153" s="153"/>
      <c r="E153" s="153"/>
      <c r="F153" s="153"/>
      <c r="G153" s="153"/>
      <c r="H153" s="153"/>
      <c r="I153" s="153"/>
      <c r="J153" s="153"/>
      <c r="K153" s="153"/>
      <c r="L153" s="121" t="str">
        <f t="shared" si="2"/>
        <v xml:space="preserve"> -  - Prazo:  a  - Capital: .0,00€ a .0,00€</v>
      </c>
    </row>
    <row r="154" spans="1:12" x14ac:dyDescent="0.2">
      <c r="A154" s="152"/>
      <c r="B154" s="152"/>
      <c r="C154" s="153"/>
      <c r="D154" s="153"/>
      <c r="E154" s="153"/>
      <c r="F154" s="153"/>
      <c r="G154" s="153"/>
      <c r="H154" s="153"/>
      <c r="I154" s="153"/>
      <c r="J154" s="153"/>
      <c r="K154" s="153"/>
      <c r="L154" s="121" t="str">
        <f t="shared" si="2"/>
        <v xml:space="preserve"> -  - Prazo:  a  - Capital: .0,00€ a .0,00€</v>
      </c>
    </row>
    <row r="155" spans="1:12" x14ac:dyDescent="0.2">
      <c r="A155" s="152"/>
      <c r="B155" s="152"/>
      <c r="C155" s="153"/>
      <c r="D155" s="153"/>
      <c r="E155" s="153"/>
      <c r="F155" s="153"/>
      <c r="G155" s="153"/>
      <c r="H155" s="153"/>
      <c r="I155" s="153"/>
      <c r="J155" s="153"/>
      <c r="K155" s="153"/>
      <c r="L155" s="121" t="str">
        <f t="shared" si="2"/>
        <v xml:space="preserve"> -  - Prazo:  a  - Capital: .0,00€ a .0,00€</v>
      </c>
    </row>
    <row r="156" spans="1:12" x14ac:dyDescent="0.2">
      <c r="A156" s="152"/>
      <c r="B156" s="152"/>
      <c r="C156" s="153"/>
      <c r="D156" s="153"/>
      <c r="E156" s="153"/>
      <c r="F156" s="153"/>
      <c r="G156" s="153"/>
      <c r="H156" s="153"/>
      <c r="I156" s="153"/>
      <c r="J156" s="153"/>
      <c r="K156" s="153"/>
      <c r="L156" s="121" t="str">
        <f t="shared" si="2"/>
        <v xml:space="preserve"> -  - Prazo:  a  - Capital: .0,00€ a .0,00€</v>
      </c>
    </row>
    <row r="157" spans="1:12" x14ac:dyDescent="0.2">
      <c r="A157" s="152"/>
      <c r="B157" s="152"/>
      <c r="C157" s="153"/>
      <c r="D157" s="153"/>
      <c r="E157" s="153"/>
      <c r="F157" s="153"/>
      <c r="G157" s="153"/>
      <c r="H157" s="153"/>
      <c r="I157" s="153"/>
      <c r="J157" s="153"/>
      <c r="K157" s="153"/>
      <c r="L157" s="121" t="str">
        <f t="shared" si="2"/>
        <v xml:space="preserve"> -  - Prazo:  a  - Capital: .0,00€ a .0,00€</v>
      </c>
    </row>
    <row r="158" spans="1:12" x14ac:dyDescent="0.2">
      <c r="A158" s="152"/>
      <c r="B158" s="152"/>
      <c r="C158" s="153"/>
      <c r="D158" s="153"/>
      <c r="E158" s="153"/>
      <c r="F158" s="153"/>
      <c r="G158" s="153"/>
      <c r="H158" s="153"/>
      <c r="I158" s="153"/>
      <c r="J158" s="153"/>
      <c r="K158" s="153"/>
      <c r="L158" s="121" t="str">
        <f t="shared" si="2"/>
        <v xml:space="preserve"> -  - Prazo:  a  - Capital: .0,00€ a .0,00€</v>
      </c>
    </row>
    <row r="159" spans="1:12" x14ac:dyDescent="0.2">
      <c r="A159" s="152"/>
      <c r="B159" s="152"/>
      <c r="C159" s="153"/>
      <c r="D159" s="153"/>
      <c r="E159" s="153"/>
      <c r="F159" s="153"/>
      <c r="G159" s="153"/>
      <c r="H159" s="153"/>
      <c r="I159" s="153"/>
      <c r="J159" s="153"/>
      <c r="K159" s="153"/>
      <c r="L159" s="121" t="str">
        <f t="shared" si="2"/>
        <v xml:space="preserve"> -  - Prazo:  a  - Capital: .0,00€ a .0,00€</v>
      </c>
    </row>
    <row r="160" spans="1:12" x14ac:dyDescent="0.2">
      <c r="A160" s="152"/>
      <c r="B160" s="152"/>
      <c r="C160" s="153"/>
      <c r="D160" s="153"/>
      <c r="E160" s="153"/>
      <c r="F160" s="153"/>
      <c r="G160" s="153"/>
      <c r="H160" s="153"/>
      <c r="I160" s="153"/>
      <c r="J160" s="153"/>
      <c r="K160" s="153"/>
      <c r="L160" s="121" t="str">
        <f t="shared" si="2"/>
        <v xml:space="preserve"> -  - Prazo:  a  - Capital: .0,00€ a .0,00€</v>
      </c>
    </row>
    <row r="161" spans="1:12" x14ac:dyDescent="0.2">
      <c r="A161" s="152"/>
      <c r="B161" s="152"/>
      <c r="C161" s="153"/>
      <c r="D161" s="153"/>
      <c r="E161" s="153"/>
      <c r="F161" s="153"/>
      <c r="G161" s="153"/>
      <c r="H161" s="153"/>
      <c r="I161" s="153"/>
      <c r="J161" s="153"/>
      <c r="K161" s="153"/>
      <c r="L161" s="121" t="str">
        <f t="shared" si="2"/>
        <v xml:space="preserve"> -  - Prazo:  a  - Capital: .0,00€ a .0,00€</v>
      </c>
    </row>
    <row r="162" spans="1:12" x14ac:dyDescent="0.2">
      <c r="A162" s="152"/>
      <c r="B162" s="152"/>
      <c r="C162" s="153"/>
      <c r="D162" s="153"/>
      <c r="E162" s="153"/>
      <c r="F162" s="153"/>
      <c r="G162" s="153"/>
      <c r="H162" s="153"/>
      <c r="I162" s="153"/>
      <c r="J162" s="153"/>
      <c r="K162" s="153"/>
      <c r="L162" s="121" t="str">
        <f t="shared" si="2"/>
        <v xml:space="preserve"> -  - Prazo:  a  - Capital: .0,00€ a .0,00€</v>
      </c>
    </row>
    <row r="163" spans="1:12" x14ac:dyDescent="0.2">
      <c r="A163" s="152"/>
      <c r="B163" s="152"/>
      <c r="C163" s="153"/>
      <c r="D163" s="153"/>
      <c r="E163" s="153"/>
      <c r="F163" s="153"/>
      <c r="G163" s="153"/>
      <c r="H163" s="153"/>
      <c r="I163" s="153"/>
      <c r="J163" s="153"/>
      <c r="K163" s="153"/>
      <c r="L163" s="121" t="str">
        <f t="shared" si="2"/>
        <v xml:space="preserve"> -  - Prazo:  a  - Capital: .0,00€ a .0,00€</v>
      </c>
    </row>
    <row r="164" spans="1:12" x14ac:dyDescent="0.2">
      <c r="A164" s="152"/>
      <c r="B164" s="152"/>
      <c r="C164" s="153"/>
      <c r="D164" s="153"/>
      <c r="E164" s="153"/>
      <c r="F164" s="153"/>
      <c r="G164" s="153"/>
      <c r="H164" s="153"/>
      <c r="I164" s="153"/>
      <c r="J164" s="153"/>
      <c r="K164" s="153"/>
      <c r="L164" s="121" t="str">
        <f t="shared" si="2"/>
        <v xml:space="preserve"> -  - Prazo:  a  - Capital: .0,00€ a .0,00€</v>
      </c>
    </row>
    <row r="165" spans="1:12" x14ac:dyDescent="0.2">
      <c r="A165" s="152"/>
      <c r="B165" s="152"/>
      <c r="C165" s="153"/>
      <c r="D165" s="153"/>
      <c r="E165" s="153"/>
      <c r="F165" s="153"/>
      <c r="G165" s="153"/>
      <c r="H165" s="153"/>
      <c r="I165" s="153"/>
      <c r="J165" s="153"/>
      <c r="K165" s="153"/>
      <c r="L165" s="121" t="str">
        <f t="shared" si="2"/>
        <v xml:space="preserve"> -  - Prazo:  a  - Capital: .0,00€ a .0,00€</v>
      </c>
    </row>
    <row r="166" spans="1:12" x14ac:dyDescent="0.2">
      <c r="A166" s="152"/>
      <c r="B166" s="152"/>
      <c r="C166" s="153"/>
      <c r="D166" s="153"/>
      <c r="E166" s="153"/>
      <c r="F166" s="153"/>
      <c r="G166" s="153"/>
      <c r="H166" s="153"/>
      <c r="I166" s="153"/>
      <c r="J166" s="153"/>
      <c r="K166" s="153"/>
      <c r="L166" s="121" t="str">
        <f t="shared" si="2"/>
        <v xml:space="preserve"> -  - Prazo:  a  - Capital: .0,00€ a .0,00€</v>
      </c>
    </row>
    <row r="167" spans="1:12" x14ac:dyDescent="0.2">
      <c r="A167" s="152"/>
      <c r="B167" s="152"/>
      <c r="C167" s="153"/>
      <c r="D167" s="153"/>
      <c r="E167" s="153"/>
      <c r="F167" s="153"/>
      <c r="G167" s="153"/>
      <c r="H167" s="153"/>
      <c r="I167" s="153"/>
      <c r="J167" s="153"/>
      <c r="K167" s="153"/>
      <c r="L167" s="121" t="str">
        <f t="shared" si="2"/>
        <v xml:space="preserve"> -  - Prazo:  a  - Capital: .0,00€ a .0,00€</v>
      </c>
    </row>
    <row r="168" spans="1:12" x14ac:dyDescent="0.2">
      <c r="A168" s="152"/>
      <c r="B168" s="152"/>
      <c r="C168" s="153"/>
      <c r="D168" s="153"/>
      <c r="E168" s="153"/>
      <c r="F168" s="153"/>
      <c r="G168" s="153"/>
      <c r="H168" s="153"/>
      <c r="I168" s="153"/>
      <c r="J168" s="153"/>
      <c r="K168" s="153"/>
      <c r="L168" s="121" t="str">
        <f t="shared" si="2"/>
        <v xml:space="preserve"> -  - Prazo:  a  - Capital: .0,00€ a .0,00€</v>
      </c>
    </row>
    <row r="169" spans="1:12" x14ac:dyDescent="0.2">
      <c r="A169" s="152"/>
      <c r="B169" s="152"/>
      <c r="C169" s="153"/>
      <c r="D169" s="153"/>
      <c r="E169" s="153"/>
      <c r="F169" s="153"/>
      <c r="G169" s="153"/>
      <c r="H169" s="153"/>
      <c r="I169" s="153"/>
      <c r="J169" s="153"/>
      <c r="K169" s="153"/>
      <c r="L169" s="121" t="str">
        <f t="shared" si="2"/>
        <v xml:space="preserve"> -  - Prazo:  a  - Capital: .0,00€ a .0,00€</v>
      </c>
    </row>
    <row r="170" spans="1:12" x14ac:dyDescent="0.2">
      <c r="A170" s="152"/>
      <c r="B170" s="152"/>
      <c r="C170" s="153"/>
      <c r="D170" s="153"/>
      <c r="E170" s="153"/>
      <c r="F170" s="153"/>
      <c r="G170" s="153"/>
      <c r="H170" s="153"/>
      <c r="I170" s="153"/>
      <c r="J170" s="153"/>
      <c r="K170" s="153"/>
      <c r="L170" s="121" t="str">
        <f t="shared" si="2"/>
        <v xml:space="preserve"> -  - Prazo:  a  - Capital: .0,00€ a .0,00€</v>
      </c>
    </row>
    <row r="171" spans="1:12" x14ac:dyDescent="0.2">
      <c r="A171" s="152"/>
      <c r="B171" s="152"/>
      <c r="C171" s="153"/>
      <c r="D171" s="153"/>
      <c r="E171" s="153"/>
      <c r="F171" s="153"/>
      <c r="G171" s="153"/>
      <c r="H171" s="153"/>
      <c r="I171" s="153"/>
      <c r="J171" s="153"/>
      <c r="K171" s="153"/>
      <c r="L171" s="121" t="str">
        <f t="shared" si="2"/>
        <v xml:space="preserve"> -  - Prazo:  a  - Capital: .0,00€ a .0,00€</v>
      </c>
    </row>
    <row r="172" spans="1:12" x14ac:dyDescent="0.2">
      <c r="A172" s="152"/>
      <c r="B172" s="152"/>
      <c r="C172" s="153"/>
      <c r="D172" s="153"/>
      <c r="E172" s="153"/>
      <c r="F172" s="153"/>
      <c r="G172" s="153"/>
      <c r="H172" s="153"/>
      <c r="I172" s="153"/>
      <c r="J172" s="153"/>
      <c r="K172" s="153"/>
      <c r="L172" s="121" t="str">
        <f t="shared" si="2"/>
        <v xml:space="preserve"> -  - Prazo:  a  - Capital: .0,00€ a .0,00€</v>
      </c>
    </row>
    <row r="173" spans="1:12" x14ac:dyDescent="0.2">
      <c r="A173" s="152"/>
      <c r="B173" s="152"/>
      <c r="C173" s="153"/>
      <c r="D173" s="153"/>
      <c r="E173" s="153"/>
      <c r="F173" s="153"/>
      <c r="G173" s="153"/>
      <c r="H173" s="153"/>
      <c r="I173" s="153"/>
      <c r="J173" s="153"/>
      <c r="K173" s="153"/>
      <c r="L173" s="121" t="str">
        <f t="shared" si="2"/>
        <v xml:space="preserve"> -  - Prazo:  a  - Capital: .0,00€ a .0,00€</v>
      </c>
    </row>
    <row r="174" spans="1:12" x14ac:dyDescent="0.2">
      <c r="A174" s="152"/>
      <c r="B174" s="152"/>
      <c r="C174" s="153"/>
      <c r="D174" s="153"/>
      <c r="E174" s="153"/>
      <c r="F174" s="153"/>
      <c r="G174" s="153"/>
      <c r="H174" s="153"/>
      <c r="I174" s="153"/>
      <c r="J174" s="153"/>
      <c r="K174" s="153"/>
      <c r="L174" s="121" t="str">
        <f t="shared" si="2"/>
        <v xml:space="preserve"> -  - Prazo:  a  - Capital: .0,00€ a .0,00€</v>
      </c>
    </row>
    <row r="175" spans="1:12" x14ac:dyDescent="0.2">
      <c r="A175" s="152"/>
      <c r="B175" s="152"/>
      <c r="C175" s="153"/>
      <c r="D175" s="153"/>
      <c r="E175" s="153"/>
      <c r="F175" s="153"/>
      <c r="G175" s="153"/>
      <c r="H175" s="153"/>
      <c r="I175" s="153"/>
      <c r="J175" s="153"/>
      <c r="K175" s="153"/>
      <c r="L175" s="121" t="str">
        <f t="shared" si="2"/>
        <v xml:space="preserve"> -  - Prazo:  a  - Capital: .0,00€ a .0,00€</v>
      </c>
    </row>
    <row r="176" spans="1:12" x14ac:dyDescent="0.2">
      <c r="A176" s="152"/>
      <c r="B176" s="152"/>
      <c r="C176" s="153"/>
      <c r="D176" s="153"/>
      <c r="E176" s="153"/>
      <c r="F176" s="153"/>
      <c r="G176" s="153"/>
      <c r="H176" s="153"/>
      <c r="I176" s="153"/>
      <c r="J176" s="153"/>
      <c r="K176" s="153"/>
      <c r="L176" s="121" t="str">
        <f t="shared" si="2"/>
        <v xml:space="preserve"> -  - Prazo:  a  - Capital: .0,00€ a .0,00€</v>
      </c>
    </row>
    <row r="177" spans="1:12" x14ac:dyDescent="0.2">
      <c r="A177" s="152"/>
      <c r="B177" s="152"/>
      <c r="C177" s="153"/>
      <c r="D177" s="153"/>
      <c r="E177" s="153"/>
      <c r="F177" s="153"/>
      <c r="G177" s="153"/>
      <c r="H177" s="153"/>
      <c r="I177" s="153"/>
      <c r="J177" s="153"/>
      <c r="K177" s="153"/>
      <c r="L177" s="121" t="str">
        <f t="shared" si="2"/>
        <v xml:space="preserve"> -  - Prazo:  a  - Capital: .0,00€ a .0,00€</v>
      </c>
    </row>
    <row r="178" spans="1:12" x14ac:dyDescent="0.2">
      <c r="A178" s="152"/>
      <c r="B178" s="152"/>
      <c r="C178" s="153"/>
      <c r="D178" s="153"/>
      <c r="E178" s="153"/>
      <c r="F178" s="153"/>
      <c r="G178" s="153"/>
      <c r="H178" s="153"/>
      <c r="I178" s="153"/>
      <c r="J178" s="153"/>
      <c r="K178" s="153"/>
      <c r="L178" s="121" t="str">
        <f t="shared" si="2"/>
        <v xml:space="preserve"> -  - Prazo:  a  - Capital: .0,00€ a .0,00€</v>
      </c>
    </row>
    <row r="179" spans="1:12" x14ac:dyDescent="0.2">
      <c r="A179" s="152"/>
      <c r="B179" s="152"/>
      <c r="C179" s="153"/>
      <c r="D179" s="153"/>
      <c r="E179" s="153"/>
      <c r="F179" s="153"/>
      <c r="G179" s="153"/>
      <c r="H179" s="153"/>
      <c r="I179" s="153"/>
      <c r="J179" s="153"/>
      <c r="K179" s="153"/>
      <c r="L179" s="121" t="str">
        <f t="shared" si="2"/>
        <v xml:space="preserve"> -  - Prazo:  a  - Capital: .0,00€ a .0,00€</v>
      </c>
    </row>
    <row r="180" spans="1:12" x14ac:dyDescent="0.2">
      <c r="A180" s="152"/>
      <c r="B180" s="152"/>
      <c r="C180" s="153"/>
      <c r="D180" s="153"/>
      <c r="E180" s="153"/>
      <c r="F180" s="153"/>
      <c r="G180" s="153"/>
      <c r="H180" s="153"/>
      <c r="I180" s="153"/>
      <c r="J180" s="153"/>
      <c r="K180" s="153"/>
      <c r="L180" s="121" t="str">
        <f t="shared" ref="L180:L243" si="3">+A180&amp;" - "&amp;B180&amp;" - "&amp;"Prazo: "&amp;C180&amp;" a "&amp;D180&amp;" - "&amp;"Capital: "&amp;TEXT(E180,"#.##0,00€")&amp;" a "&amp;TEXT(F180,"#.##0,00€")</f>
        <v xml:space="preserve"> -  - Prazo:  a  - Capital: .0,00€ a .0,00€</v>
      </c>
    </row>
    <row r="181" spans="1:12" x14ac:dyDescent="0.2">
      <c r="A181" s="152"/>
      <c r="B181" s="152"/>
      <c r="C181" s="153"/>
      <c r="D181" s="153"/>
      <c r="E181" s="153"/>
      <c r="F181" s="153"/>
      <c r="G181" s="153"/>
      <c r="H181" s="153"/>
      <c r="I181" s="153"/>
      <c r="J181" s="153"/>
      <c r="K181" s="153"/>
      <c r="L181" s="121" t="str">
        <f t="shared" si="3"/>
        <v xml:space="preserve"> -  - Prazo:  a  - Capital: .0,00€ a .0,00€</v>
      </c>
    </row>
    <row r="182" spans="1:12" x14ac:dyDescent="0.2">
      <c r="A182" s="152"/>
      <c r="B182" s="152"/>
      <c r="C182" s="153"/>
      <c r="D182" s="153"/>
      <c r="E182" s="153"/>
      <c r="F182" s="153"/>
      <c r="G182" s="153"/>
      <c r="H182" s="153"/>
      <c r="I182" s="153"/>
      <c r="J182" s="153"/>
      <c r="K182" s="153"/>
      <c r="L182" s="121" t="str">
        <f t="shared" si="3"/>
        <v xml:space="preserve"> -  - Prazo:  a  - Capital: .0,00€ a .0,00€</v>
      </c>
    </row>
    <row r="183" spans="1:12" x14ac:dyDescent="0.2">
      <c r="A183" s="152"/>
      <c r="B183" s="152"/>
      <c r="C183" s="153"/>
      <c r="D183" s="153"/>
      <c r="E183" s="153"/>
      <c r="F183" s="153"/>
      <c r="G183" s="153"/>
      <c r="H183" s="153"/>
      <c r="I183" s="153"/>
      <c r="J183" s="153"/>
      <c r="K183" s="153"/>
      <c r="L183" s="121" t="str">
        <f t="shared" si="3"/>
        <v xml:space="preserve"> -  - Prazo:  a  - Capital: .0,00€ a .0,00€</v>
      </c>
    </row>
    <row r="184" spans="1:12" x14ac:dyDescent="0.2">
      <c r="A184" s="152"/>
      <c r="B184" s="152"/>
      <c r="C184" s="153"/>
      <c r="D184" s="153"/>
      <c r="E184" s="153"/>
      <c r="F184" s="153"/>
      <c r="G184" s="153"/>
      <c r="H184" s="153"/>
      <c r="I184" s="153"/>
      <c r="J184" s="153"/>
      <c r="K184" s="153"/>
      <c r="L184" s="121" t="str">
        <f t="shared" si="3"/>
        <v xml:space="preserve"> -  - Prazo:  a  - Capital: .0,00€ a .0,00€</v>
      </c>
    </row>
    <row r="185" spans="1:12" x14ac:dyDescent="0.2">
      <c r="A185" s="152"/>
      <c r="B185" s="152"/>
      <c r="C185" s="153"/>
      <c r="D185" s="153"/>
      <c r="E185" s="153"/>
      <c r="F185" s="153"/>
      <c r="G185" s="153"/>
      <c r="H185" s="153"/>
      <c r="I185" s="153"/>
      <c r="J185" s="153"/>
      <c r="K185" s="153"/>
      <c r="L185" s="121" t="str">
        <f t="shared" si="3"/>
        <v xml:space="preserve"> -  - Prazo:  a  - Capital: .0,00€ a .0,00€</v>
      </c>
    </row>
    <row r="186" spans="1:12" x14ac:dyDescent="0.2">
      <c r="A186" s="152"/>
      <c r="B186" s="152"/>
      <c r="C186" s="153"/>
      <c r="D186" s="153"/>
      <c r="E186" s="153"/>
      <c r="F186" s="153"/>
      <c r="G186" s="153"/>
      <c r="H186" s="153"/>
      <c r="I186" s="153"/>
      <c r="J186" s="153"/>
      <c r="K186" s="153"/>
      <c r="L186" s="121" t="str">
        <f t="shared" si="3"/>
        <v xml:space="preserve"> -  - Prazo:  a  - Capital: .0,00€ a .0,00€</v>
      </c>
    </row>
    <row r="187" spans="1:12" x14ac:dyDescent="0.2">
      <c r="A187" s="152"/>
      <c r="B187" s="152"/>
      <c r="C187" s="153"/>
      <c r="D187" s="153"/>
      <c r="E187" s="153"/>
      <c r="F187" s="153"/>
      <c r="G187" s="153"/>
      <c r="H187" s="153"/>
      <c r="I187" s="153"/>
      <c r="J187" s="153"/>
      <c r="K187" s="153"/>
      <c r="L187" s="121" t="str">
        <f t="shared" si="3"/>
        <v xml:space="preserve"> -  - Prazo:  a  - Capital: .0,00€ a .0,00€</v>
      </c>
    </row>
    <row r="188" spans="1:12" x14ac:dyDescent="0.2">
      <c r="A188" s="152"/>
      <c r="B188" s="152"/>
      <c r="C188" s="153"/>
      <c r="D188" s="153"/>
      <c r="E188" s="153"/>
      <c r="F188" s="153"/>
      <c r="G188" s="153"/>
      <c r="H188" s="153"/>
      <c r="I188" s="153"/>
      <c r="J188" s="153"/>
      <c r="K188" s="153"/>
      <c r="L188" s="121" t="str">
        <f t="shared" si="3"/>
        <v xml:space="preserve"> -  - Prazo:  a  - Capital: .0,00€ a .0,00€</v>
      </c>
    </row>
    <row r="189" spans="1:12" x14ac:dyDescent="0.2">
      <c r="A189" s="152"/>
      <c r="B189" s="152"/>
      <c r="C189" s="153"/>
      <c r="D189" s="153"/>
      <c r="E189" s="153"/>
      <c r="F189" s="153"/>
      <c r="G189" s="153"/>
      <c r="H189" s="153"/>
      <c r="I189" s="153"/>
      <c r="J189" s="153"/>
      <c r="K189" s="153"/>
      <c r="L189" s="121" t="str">
        <f t="shared" si="3"/>
        <v xml:space="preserve"> -  - Prazo:  a  - Capital: .0,00€ a .0,00€</v>
      </c>
    </row>
    <row r="190" spans="1:12" x14ac:dyDescent="0.2">
      <c r="A190" s="152"/>
      <c r="B190" s="152"/>
      <c r="C190" s="153"/>
      <c r="D190" s="153"/>
      <c r="E190" s="153"/>
      <c r="F190" s="153"/>
      <c r="G190" s="153"/>
      <c r="H190" s="153"/>
      <c r="I190" s="153"/>
      <c r="J190" s="153"/>
      <c r="K190" s="153"/>
      <c r="L190" s="121" t="str">
        <f t="shared" si="3"/>
        <v xml:space="preserve"> -  - Prazo:  a  - Capital: .0,00€ a .0,00€</v>
      </c>
    </row>
    <row r="191" spans="1:12" x14ac:dyDescent="0.2">
      <c r="A191" s="152"/>
      <c r="B191" s="152"/>
      <c r="C191" s="153"/>
      <c r="D191" s="153"/>
      <c r="E191" s="153"/>
      <c r="F191" s="153"/>
      <c r="G191" s="153"/>
      <c r="H191" s="153"/>
      <c r="I191" s="153"/>
      <c r="J191" s="153"/>
      <c r="K191" s="153"/>
      <c r="L191" s="121" t="str">
        <f t="shared" si="3"/>
        <v xml:space="preserve"> -  - Prazo:  a  - Capital: .0,00€ a .0,00€</v>
      </c>
    </row>
    <row r="192" spans="1:12" x14ac:dyDescent="0.2">
      <c r="A192" s="152"/>
      <c r="B192" s="152"/>
      <c r="C192" s="153"/>
      <c r="D192" s="153"/>
      <c r="E192" s="153"/>
      <c r="F192" s="153"/>
      <c r="G192" s="153"/>
      <c r="H192" s="153"/>
      <c r="I192" s="153"/>
      <c r="J192" s="153"/>
      <c r="K192" s="153"/>
      <c r="L192" s="121" t="str">
        <f t="shared" si="3"/>
        <v xml:space="preserve"> -  - Prazo:  a  - Capital: .0,00€ a .0,00€</v>
      </c>
    </row>
    <row r="193" spans="1:12" x14ac:dyDescent="0.2">
      <c r="A193" s="152"/>
      <c r="B193" s="152"/>
      <c r="C193" s="153"/>
      <c r="D193" s="153"/>
      <c r="E193" s="153"/>
      <c r="F193" s="153"/>
      <c r="G193" s="153"/>
      <c r="H193" s="153"/>
      <c r="I193" s="153"/>
      <c r="J193" s="153"/>
      <c r="K193" s="153"/>
      <c r="L193" s="121" t="str">
        <f t="shared" si="3"/>
        <v xml:space="preserve"> -  - Prazo:  a  - Capital: .0,00€ a .0,00€</v>
      </c>
    </row>
    <row r="194" spans="1:12" x14ac:dyDescent="0.2">
      <c r="A194" s="152"/>
      <c r="B194" s="152"/>
      <c r="C194" s="153"/>
      <c r="D194" s="153"/>
      <c r="E194" s="153"/>
      <c r="F194" s="153"/>
      <c r="G194" s="153"/>
      <c r="H194" s="153"/>
      <c r="I194" s="153"/>
      <c r="J194" s="153"/>
      <c r="K194" s="153"/>
      <c r="L194" s="121" t="str">
        <f t="shared" si="3"/>
        <v xml:space="preserve"> -  - Prazo:  a  - Capital: .0,00€ a .0,00€</v>
      </c>
    </row>
    <row r="195" spans="1:12" x14ac:dyDescent="0.2">
      <c r="A195" s="152"/>
      <c r="B195" s="152"/>
      <c r="C195" s="153"/>
      <c r="D195" s="153"/>
      <c r="E195" s="153"/>
      <c r="F195" s="153"/>
      <c r="G195" s="153"/>
      <c r="H195" s="153"/>
      <c r="I195" s="153"/>
      <c r="J195" s="153"/>
      <c r="K195" s="153"/>
      <c r="L195" s="121" t="str">
        <f t="shared" si="3"/>
        <v xml:space="preserve"> -  - Prazo:  a  - Capital: .0,00€ a .0,00€</v>
      </c>
    </row>
    <row r="196" spans="1:12" x14ac:dyDescent="0.2">
      <c r="A196" s="152"/>
      <c r="B196" s="152"/>
      <c r="C196" s="153"/>
      <c r="D196" s="153"/>
      <c r="E196" s="153"/>
      <c r="F196" s="153"/>
      <c r="G196" s="153"/>
      <c r="H196" s="153"/>
      <c r="I196" s="153"/>
      <c r="J196" s="153"/>
      <c r="K196" s="153"/>
      <c r="L196" s="121" t="str">
        <f t="shared" si="3"/>
        <v xml:space="preserve"> -  - Prazo:  a  - Capital: .0,00€ a .0,00€</v>
      </c>
    </row>
    <row r="197" spans="1:12" x14ac:dyDescent="0.2">
      <c r="A197" s="152"/>
      <c r="B197" s="152"/>
      <c r="C197" s="153"/>
      <c r="D197" s="153"/>
      <c r="E197" s="153"/>
      <c r="F197" s="153"/>
      <c r="G197" s="153"/>
      <c r="H197" s="153"/>
      <c r="I197" s="153"/>
      <c r="J197" s="153"/>
      <c r="K197" s="153"/>
      <c r="L197" s="121" t="str">
        <f t="shared" si="3"/>
        <v xml:space="preserve"> -  - Prazo:  a  - Capital: .0,00€ a .0,00€</v>
      </c>
    </row>
    <row r="198" spans="1:12" x14ac:dyDescent="0.2">
      <c r="A198" s="152"/>
      <c r="B198" s="152"/>
      <c r="C198" s="153"/>
      <c r="D198" s="153"/>
      <c r="E198" s="153"/>
      <c r="F198" s="153"/>
      <c r="G198" s="153"/>
      <c r="H198" s="153"/>
      <c r="I198" s="153"/>
      <c r="J198" s="153"/>
      <c r="K198" s="153"/>
      <c r="L198" s="121" t="str">
        <f t="shared" si="3"/>
        <v xml:space="preserve"> -  - Prazo:  a  - Capital: .0,00€ a .0,00€</v>
      </c>
    </row>
    <row r="199" spans="1:12" x14ac:dyDescent="0.2">
      <c r="A199" s="152"/>
      <c r="B199" s="152"/>
      <c r="C199" s="153"/>
      <c r="D199" s="153"/>
      <c r="E199" s="153"/>
      <c r="F199" s="153"/>
      <c r="G199" s="153"/>
      <c r="H199" s="153"/>
      <c r="I199" s="153"/>
      <c r="J199" s="153"/>
      <c r="K199" s="153"/>
      <c r="L199" s="121" t="str">
        <f t="shared" si="3"/>
        <v xml:space="preserve"> -  - Prazo:  a  - Capital: .0,00€ a .0,00€</v>
      </c>
    </row>
    <row r="200" spans="1:12" x14ac:dyDescent="0.2">
      <c r="A200" s="152"/>
      <c r="B200" s="152"/>
      <c r="C200" s="153"/>
      <c r="D200" s="153"/>
      <c r="E200" s="153"/>
      <c r="F200" s="153"/>
      <c r="G200" s="153"/>
      <c r="H200" s="153"/>
      <c r="I200" s="153"/>
      <c r="J200" s="153"/>
      <c r="K200" s="153"/>
      <c r="L200" s="121" t="str">
        <f t="shared" si="3"/>
        <v xml:space="preserve"> -  - Prazo:  a  - Capital: .0,00€ a .0,00€</v>
      </c>
    </row>
    <row r="201" spans="1:12" x14ac:dyDescent="0.2">
      <c r="A201" s="152"/>
      <c r="B201" s="152"/>
      <c r="C201" s="153"/>
      <c r="D201" s="153"/>
      <c r="E201" s="153"/>
      <c r="F201" s="153"/>
      <c r="G201" s="153"/>
      <c r="H201" s="153"/>
      <c r="I201" s="153"/>
      <c r="J201" s="153"/>
      <c r="K201" s="153"/>
      <c r="L201" s="121" t="str">
        <f t="shared" si="3"/>
        <v xml:space="preserve"> -  - Prazo:  a  - Capital: .0,00€ a .0,00€</v>
      </c>
    </row>
    <row r="202" spans="1:12" x14ac:dyDescent="0.2">
      <c r="A202" s="152"/>
      <c r="B202" s="152"/>
      <c r="C202" s="153"/>
      <c r="D202" s="153"/>
      <c r="E202" s="153"/>
      <c r="F202" s="153"/>
      <c r="G202" s="153"/>
      <c r="H202" s="153"/>
      <c r="I202" s="153"/>
      <c r="J202" s="153"/>
      <c r="K202" s="153"/>
      <c r="L202" s="121" t="str">
        <f t="shared" si="3"/>
        <v xml:space="preserve"> -  - Prazo:  a  - Capital: .0,00€ a .0,00€</v>
      </c>
    </row>
    <row r="203" spans="1:12" x14ac:dyDescent="0.2">
      <c r="A203" s="152"/>
      <c r="B203" s="152"/>
      <c r="C203" s="153"/>
      <c r="D203" s="153"/>
      <c r="E203" s="153"/>
      <c r="F203" s="153"/>
      <c r="G203" s="153"/>
      <c r="H203" s="153"/>
      <c r="I203" s="153"/>
      <c r="J203" s="153"/>
      <c r="K203" s="153"/>
      <c r="L203" s="121" t="str">
        <f t="shared" si="3"/>
        <v xml:space="preserve"> -  - Prazo:  a  - Capital: .0,00€ a .0,00€</v>
      </c>
    </row>
    <row r="204" spans="1:12" x14ac:dyDescent="0.2">
      <c r="A204" s="152"/>
      <c r="B204" s="152"/>
      <c r="C204" s="153"/>
      <c r="D204" s="153"/>
      <c r="E204" s="153"/>
      <c r="F204" s="153"/>
      <c r="G204" s="153"/>
      <c r="H204" s="153"/>
      <c r="I204" s="153"/>
      <c r="J204" s="153"/>
      <c r="K204" s="153"/>
      <c r="L204" s="121" t="str">
        <f t="shared" si="3"/>
        <v xml:space="preserve"> -  - Prazo:  a  - Capital: .0,00€ a .0,00€</v>
      </c>
    </row>
    <row r="205" spans="1:12" x14ac:dyDescent="0.2">
      <c r="A205" s="152"/>
      <c r="B205" s="152"/>
      <c r="C205" s="153"/>
      <c r="D205" s="153"/>
      <c r="E205" s="153"/>
      <c r="F205" s="153"/>
      <c r="G205" s="153"/>
      <c r="H205" s="153"/>
      <c r="I205" s="153"/>
      <c r="J205" s="153"/>
      <c r="K205" s="153"/>
      <c r="L205" s="121" t="str">
        <f t="shared" si="3"/>
        <v xml:space="preserve"> -  - Prazo:  a  - Capital: .0,00€ a .0,00€</v>
      </c>
    </row>
    <row r="206" spans="1:12" x14ac:dyDescent="0.2">
      <c r="A206" s="152"/>
      <c r="B206" s="152"/>
      <c r="C206" s="153"/>
      <c r="D206" s="153"/>
      <c r="E206" s="153"/>
      <c r="F206" s="153"/>
      <c r="G206" s="153"/>
      <c r="H206" s="153"/>
      <c r="I206" s="153"/>
      <c r="J206" s="153"/>
      <c r="K206" s="153"/>
      <c r="L206" s="121" t="str">
        <f t="shared" si="3"/>
        <v xml:space="preserve"> -  - Prazo:  a  - Capital: .0,00€ a .0,00€</v>
      </c>
    </row>
    <row r="207" spans="1:12" x14ac:dyDescent="0.2">
      <c r="A207" s="152"/>
      <c r="B207" s="152"/>
      <c r="C207" s="153"/>
      <c r="D207" s="153"/>
      <c r="E207" s="153"/>
      <c r="F207" s="153"/>
      <c r="G207" s="153"/>
      <c r="H207" s="153"/>
      <c r="I207" s="153"/>
      <c r="J207" s="153"/>
      <c r="K207" s="153"/>
      <c r="L207" s="121" t="str">
        <f t="shared" si="3"/>
        <v xml:space="preserve"> -  - Prazo:  a  - Capital: .0,00€ a .0,00€</v>
      </c>
    </row>
    <row r="208" spans="1:12" x14ac:dyDescent="0.2">
      <c r="A208" s="152"/>
      <c r="B208" s="152"/>
      <c r="C208" s="153"/>
      <c r="D208" s="153"/>
      <c r="E208" s="153"/>
      <c r="F208" s="153"/>
      <c r="G208" s="153"/>
      <c r="H208" s="153"/>
      <c r="I208" s="153"/>
      <c r="J208" s="153"/>
      <c r="K208" s="153"/>
      <c r="L208" s="121" t="str">
        <f t="shared" si="3"/>
        <v xml:space="preserve"> -  - Prazo:  a  - Capital: .0,00€ a .0,00€</v>
      </c>
    </row>
    <row r="209" spans="1:12" x14ac:dyDescent="0.2">
      <c r="A209" s="152"/>
      <c r="B209" s="152"/>
      <c r="C209" s="153"/>
      <c r="D209" s="153"/>
      <c r="E209" s="153"/>
      <c r="F209" s="153"/>
      <c r="G209" s="153"/>
      <c r="H209" s="153"/>
      <c r="I209" s="153"/>
      <c r="J209" s="153"/>
      <c r="K209" s="153"/>
      <c r="L209" s="121" t="str">
        <f t="shared" si="3"/>
        <v xml:space="preserve"> -  - Prazo:  a  - Capital: .0,00€ a .0,00€</v>
      </c>
    </row>
    <row r="210" spans="1:12" x14ac:dyDescent="0.2">
      <c r="A210" s="152"/>
      <c r="B210" s="152"/>
      <c r="C210" s="153"/>
      <c r="D210" s="153"/>
      <c r="E210" s="153"/>
      <c r="F210" s="153"/>
      <c r="G210" s="153"/>
      <c r="H210" s="153"/>
      <c r="I210" s="153"/>
      <c r="J210" s="153"/>
      <c r="K210" s="153"/>
      <c r="L210" s="121" t="str">
        <f t="shared" si="3"/>
        <v xml:space="preserve"> -  - Prazo:  a  - Capital: .0,00€ a .0,00€</v>
      </c>
    </row>
    <row r="211" spans="1:12" x14ac:dyDescent="0.2">
      <c r="A211" s="152"/>
      <c r="B211" s="152"/>
      <c r="C211" s="153"/>
      <c r="D211" s="153"/>
      <c r="E211" s="153"/>
      <c r="F211" s="153"/>
      <c r="G211" s="153"/>
      <c r="H211" s="153"/>
      <c r="I211" s="153"/>
      <c r="J211" s="153"/>
      <c r="K211" s="153"/>
      <c r="L211" s="121" t="str">
        <f t="shared" si="3"/>
        <v xml:space="preserve"> -  - Prazo:  a  - Capital: .0,00€ a .0,00€</v>
      </c>
    </row>
    <row r="212" spans="1:12" x14ac:dyDescent="0.2">
      <c r="A212" s="152"/>
      <c r="B212" s="152"/>
      <c r="C212" s="153"/>
      <c r="D212" s="153"/>
      <c r="E212" s="153"/>
      <c r="F212" s="153"/>
      <c r="G212" s="153"/>
      <c r="H212" s="153"/>
      <c r="I212" s="153"/>
      <c r="J212" s="153"/>
      <c r="K212" s="153"/>
      <c r="L212" s="121" t="str">
        <f t="shared" si="3"/>
        <v xml:space="preserve"> -  - Prazo:  a  - Capital: .0,00€ a .0,00€</v>
      </c>
    </row>
    <row r="213" spans="1:12" x14ac:dyDescent="0.2">
      <c r="A213" s="152"/>
      <c r="B213" s="152"/>
      <c r="C213" s="153"/>
      <c r="D213" s="153"/>
      <c r="E213" s="153"/>
      <c r="F213" s="153"/>
      <c r="G213" s="153"/>
      <c r="H213" s="153"/>
      <c r="I213" s="153"/>
      <c r="J213" s="153"/>
      <c r="K213" s="153"/>
      <c r="L213" s="121" t="str">
        <f t="shared" si="3"/>
        <v xml:space="preserve"> -  - Prazo:  a  - Capital: .0,00€ a .0,00€</v>
      </c>
    </row>
    <row r="214" spans="1:12" x14ac:dyDescent="0.2">
      <c r="A214" s="152"/>
      <c r="B214" s="152"/>
      <c r="C214" s="153"/>
      <c r="D214" s="153"/>
      <c r="E214" s="153"/>
      <c r="F214" s="153"/>
      <c r="G214" s="153"/>
      <c r="H214" s="153"/>
      <c r="I214" s="153"/>
      <c r="J214" s="153"/>
      <c r="K214" s="153"/>
      <c r="L214" s="121" t="str">
        <f t="shared" si="3"/>
        <v xml:space="preserve"> -  - Prazo:  a  - Capital: .0,00€ a .0,00€</v>
      </c>
    </row>
    <row r="215" spans="1:12" x14ac:dyDescent="0.2">
      <c r="A215" s="152"/>
      <c r="B215" s="152"/>
      <c r="C215" s="153"/>
      <c r="D215" s="153"/>
      <c r="E215" s="153"/>
      <c r="F215" s="153"/>
      <c r="G215" s="153"/>
      <c r="H215" s="153"/>
      <c r="I215" s="153"/>
      <c r="J215" s="153"/>
      <c r="K215" s="153"/>
      <c r="L215" s="121" t="str">
        <f t="shared" si="3"/>
        <v xml:space="preserve"> -  - Prazo:  a  - Capital: .0,00€ a .0,00€</v>
      </c>
    </row>
    <row r="216" spans="1:12" x14ac:dyDescent="0.2">
      <c r="A216" s="152"/>
      <c r="B216" s="152"/>
      <c r="C216" s="153"/>
      <c r="D216" s="153"/>
      <c r="E216" s="153"/>
      <c r="F216" s="153"/>
      <c r="G216" s="153"/>
      <c r="H216" s="153"/>
      <c r="I216" s="153"/>
      <c r="J216" s="153"/>
      <c r="K216" s="153"/>
      <c r="L216" s="121" t="str">
        <f t="shared" si="3"/>
        <v xml:space="preserve"> -  - Prazo:  a  - Capital: .0,00€ a .0,00€</v>
      </c>
    </row>
    <row r="217" spans="1:12" x14ac:dyDescent="0.2">
      <c r="A217" s="152"/>
      <c r="B217" s="152"/>
      <c r="C217" s="153"/>
      <c r="D217" s="153"/>
      <c r="E217" s="153"/>
      <c r="F217" s="153"/>
      <c r="G217" s="153"/>
      <c r="H217" s="153"/>
      <c r="I217" s="153"/>
      <c r="J217" s="153"/>
      <c r="K217" s="153"/>
      <c r="L217" s="121" t="str">
        <f t="shared" si="3"/>
        <v xml:space="preserve"> -  - Prazo:  a  - Capital: .0,00€ a .0,00€</v>
      </c>
    </row>
    <row r="218" spans="1:12" x14ac:dyDescent="0.2">
      <c r="A218" s="152"/>
      <c r="B218" s="152"/>
      <c r="C218" s="153"/>
      <c r="D218" s="153"/>
      <c r="E218" s="153"/>
      <c r="F218" s="153"/>
      <c r="G218" s="153"/>
      <c r="H218" s="153"/>
      <c r="I218" s="153"/>
      <c r="J218" s="153"/>
      <c r="K218" s="153"/>
      <c r="L218" s="121" t="str">
        <f t="shared" si="3"/>
        <v xml:space="preserve"> -  - Prazo:  a  - Capital: .0,00€ a .0,00€</v>
      </c>
    </row>
    <row r="219" spans="1:12" x14ac:dyDescent="0.2">
      <c r="A219" s="152"/>
      <c r="B219" s="152"/>
      <c r="C219" s="153"/>
      <c r="D219" s="153"/>
      <c r="E219" s="153"/>
      <c r="F219" s="153"/>
      <c r="G219" s="153"/>
      <c r="H219" s="153"/>
      <c r="I219" s="153"/>
      <c r="J219" s="153"/>
      <c r="K219" s="153"/>
      <c r="L219" s="121" t="str">
        <f t="shared" si="3"/>
        <v xml:space="preserve"> -  - Prazo:  a  - Capital: .0,00€ a .0,00€</v>
      </c>
    </row>
    <row r="220" spans="1:12" x14ac:dyDescent="0.2">
      <c r="A220" s="152"/>
      <c r="B220" s="152"/>
      <c r="C220" s="153"/>
      <c r="D220" s="153"/>
      <c r="E220" s="153"/>
      <c r="F220" s="153"/>
      <c r="G220" s="153"/>
      <c r="H220" s="153"/>
      <c r="I220" s="153"/>
      <c r="J220" s="153"/>
      <c r="K220" s="153"/>
      <c r="L220" s="121" t="str">
        <f t="shared" si="3"/>
        <v xml:space="preserve"> -  - Prazo:  a  - Capital: .0,00€ a .0,00€</v>
      </c>
    </row>
    <row r="221" spans="1:12" x14ac:dyDescent="0.2">
      <c r="A221" s="152"/>
      <c r="B221" s="152"/>
      <c r="C221" s="153"/>
      <c r="D221" s="153"/>
      <c r="E221" s="153"/>
      <c r="F221" s="153"/>
      <c r="G221" s="153"/>
      <c r="H221" s="153"/>
      <c r="I221" s="153"/>
      <c r="J221" s="153"/>
      <c r="K221" s="153"/>
      <c r="L221" s="121" t="str">
        <f t="shared" si="3"/>
        <v xml:space="preserve"> -  - Prazo:  a  - Capital: .0,00€ a .0,00€</v>
      </c>
    </row>
    <row r="222" spans="1:12" x14ac:dyDescent="0.2">
      <c r="A222" s="152"/>
      <c r="B222" s="152"/>
      <c r="C222" s="153"/>
      <c r="D222" s="153"/>
      <c r="E222" s="153"/>
      <c r="F222" s="153"/>
      <c r="G222" s="153"/>
      <c r="H222" s="153"/>
      <c r="I222" s="153"/>
      <c r="J222" s="153"/>
      <c r="K222" s="153"/>
      <c r="L222" s="121" t="str">
        <f t="shared" si="3"/>
        <v xml:space="preserve"> -  - Prazo:  a  - Capital: .0,00€ a .0,00€</v>
      </c>
    </row>
    <row r="223" spans="1:12" x14ac:dyDescent="0.2">
      <c r="A223" s="152"/>
      <c r="B223" s="152"/>
      <c r="C223" s="153"/>
      <c r="D223" s="153"/>
      <c r="E223" s="153"/>
      <c r="F223" s="153"/>
      <c r="G223" s="153"/>
      <c r="H223" s="153"/>
      <c r="I223" s="153"/>
      <c r="J223" s="153"/>
      <c r="K223" s="153"/>
      <c r="L223" s="121" t="str">
        <f t="shared" si="3"/>
        <v xml:space="preserve"> -  - Prazo:  a  - Capital: .0,00€ a .0,00€</v>
      </c>
    </row>
    <row r="224" spans="1:12" x14ac:dyDescent="0.2">
      <c r="A224" s="152"/>
      <c r="B224" s="152"/>
      <c r="C224" s="153"/>
      <c r="D224" s="153"/>
      <c r="E224" s="153"/>
      <c r="F224" s="153"/>
      <c r="G224" s="153"/>
      <c r="H224" s="153"/>
      <c r="I224" s="153"/>
      <c r="J224" s="153"/>
      <c r="K224" s="153"/>
      <c r="L224" s="121" t="str">
        <f t="shared" si="3"/>
        <v xml:space="preserve"> -  - Prazo:  a  - Capital: .0,00€ a .0,00€</v>
      </c>
    </row>
    <row r="225" spans="1:12" x14ac:dyDescent="0.2">
      <c r="A225" s="152"/>
      <c r="B225" s="152"/>
      <c r="C225" s="153"/>
      <c r="D225" s="153"/>
      <c r="E225" s="153"/>
      <c r="F225" s="153"/>
      <c r="G225" s="153"/>
      <c r="H225" s="153"/>
      <c r="I225" s="153"/>
      <c r="J225" s="153"/>
      <c r="K225" s="153"/>
      <c r="L225" s="121" t="str">
        <f t="shared" si="3"/>
        <v xml:space="preserve"> -  - Prazo:  a  - Capital: .0,00€ a .0,00€</v>
      </c>
    </row>
    <row r="226" spans="1:12" x14ac:dyDescent="0.2">
      <c r="A226" s="152"/>
      <c r="B226" s="152"/>
      <c r="C226" s="153"/>
      <c r="D226" s="153"/>
      <c r="E226" s="153"/>
      <c r="F226" s="153"/>
      <c r="G226" s="153"/>
      <c r="H226" s="153"/>
      <c r="I226" s="153"/>
      <c r="J226" s="153"/>
      <c r="K226" s="153"/>
      <c r="L226" s="121" t="str">
        <f t="shared" si="3"/>
        <v xml:space="preserve"> -  - Prazo:  a  - Capital: .0,00€ a .0,00€</v>
      </c>
    </row>
    <row r="227" spans="1:12" x14ac:dyDescent="0.2">
      <c r="A227" s="152"/>
      <c r="B227" s="152"/>
      <c r="C227" s="153"/>
      <c r="D227" s="153"/>
      <c r="E227" s="153"/>
      <c r="F227" s="153"/>
      <c r="G227" s="153"/>
      <c r="H227" s="153"/>
      <c r="I227" s="153"/>
      <c r="J227" s="153"/>
      <c r="K227" s="153"/>
      <c r="L227" s="121" t="str">
        <f t="shared" si="3"/>
        <v xml:space="preserve"> -  - Prazo:  a  - Capital: .0,00€ a .0,00€</v>
      </c>
    </row>
    <row r="228" spans="1:12" x14ac:dyDescent="0.2">
      <c r="A228" s="152"/>
      <c r="B228" s="152"/>
      <c r="C228" s="153"/>
      <c r="D228" s="153"/>
      <c r="E228" s="153"/>
      <c r="F228" s="153"/>
      <c r="G228" s="153"/>
      <c r="H228" s="153"/>
      <c r="I228" s="153"/>
      <c r="J228" s="153"/>
      <c r="K228" s="153"/>
      <c r="L228" s="121" t="str">
        <f t="shared" si="3"/>
        <v xml:space="preserve"> -  - Prazo:  a  - Capital: .0,00€ a .0,00€</v>
      </c>
    </row>
    <row r="229" spans="1:12" x14ac:dyDescent="0.2">
      <c r="A229" s="152"/>
      <c r="B229" s="152"/>
      <c r="C229" s="153"/>
      <c r="D229" s="153"/>
      <c r="E229" s="153"/>
      <c r="F229" s="153"/>
      <c r="G229" s="153"/>
      <c r="H229" s="153"/>
      <c r="I229" s="153"/>
      <c r="J229" s="153"/>
      <c r="K229" s="153"/>
      <c r="L229" s="121" t="str">
        <f t="shared" si="3"/>
        <v xml:space="preserve"> -  - Prazo:  a  - Capital: .0,00€ a .0,00€</v>
      </c>
    </row>
    <row r="230" spans="1:12" x14ac:dyDescent="0.2">
      <c r="A230" s="152"/>
      <c r="B230" s="152"/>
      <c r="C230" s="153"/>
      <c r="D230" s="153"/>
      <c r="E230" s="153"/>
      <c r="F230" s="153"/>
      <c r="G230" s="153"/>
      <c r="H230" s="153"/>
      <c r="I230" s="153"/>
      <c r="J230" s="153"/>
      <c r="K230" s="153"/>
      <c r="L230" s="121" t="str">
        <f t="shared" si="3"/>
        <v xml:space="preserve"> -  - Prazo:  a  - Capital: .0,00€ a .0,00€</v>
      </c>
    </row>
    <row r="231" spans="1:12" x14ac:dyDescent="0.2">
      <c r="A231" s="152"/>
      <c r="B231" s="152"/>
      <c r="C231" s="153"/>
      <c r="D231" s="153"/>
      <c r="E231" s="153"/>
      <c r="F231" s="153"/>
      <c r="G231" s="153"/>
      <c r="H231" s="153"/>
      <c r="I231" s="153"/>
      <c r="J231" s="153"/>
      <c r="K231" s="153"/>
      <c r="L231" s="121" t="str">
        <f t="shared" si="3"/>
        <v xml:space="preserve"> -  - Prazo:  a  - Capital: .0,00€ a .0,00€</v>
      </c>
    </row>
    <row r="232" spans="1:12" x14ac:dyDescent="0.2">
      <c r="A232" s="152"/>
      <c r="B232" s="152"/>
      <c r="C232" s="153"/>
      <c r="D232" s="153"/>
      <c r="E232" s="153"/>
      <c r="F232" s="153"/>
      <c r="G232" s="153"/>
      <c r="H232" s="153"/>
      <c r="I232" s="153"/>
      <c r="J232" s="153"/>
      <c r="K232" s="153"/>
      <c r="L232" s="121" t="str">
        <f t="shared" si="3"/>
        <v xml:space="preserve"> -  - Prazo:  a  - Capital: .0,00€ a .0,00€</v>
      </c>
    </row>
    <row r="233" spans="1:12" x14ac:dyDescent="0.2">
      <c r="A233" s="152"/>
      <c r="B233" s="152"/>
      <c r="C233" s="153"/>
      <c r="D233" s="153"/>
      <c r="E233" s="153"/>
      <c r="F233" s="153"/>
      <c r="G233" s="153"/>
      <c r="H233" s="153"/>
      <c r="I233" s="153"/>
      <c r="J233" s="153"/>
      <c r="K233" s="153"/>
      <c r="L233" s="121" t="str">
        <f t="shared" si="3"/>
        <v xml:space="preserve"> -  - Prazo:  a  - Capital: .0,00€ a .0,00€</v>
      </c>
    </row>
    <row r="234" spans="1:12" x14ac:dyDescent="0.2">
      <c r="A234" s="152"/>
      <c r="B234" s="152"/>
      <c r="C234" s="153"/>
      <c r="D234" s="153"/>
      <c r="E234" s="153"/>
      <c r="F234" s="153"/>
      <c r="G234" s="153"/>
      <c r="H234" s="153"/>
      <c r="I234" s="153"/>
      <c r="J234" s="153"/>
      <c r="K234" s="153"/>
      <c r="L234" s="121" t="str">
        <f t="shared" si="3"/>
        <v xml:space="preserve"> -  - Prazo:  a  - Capital: .0,00€ a .0,00€</v>
      </c>
    </row>
    <row r="235" spans="1:12" x14ac:dyDescent="0.2">
      <c r="A235" s="152"/>
      <c r="B235" s="152"/>
      <c r="C235" s="153"/>
      <c r="D235" s="153"/>
      <c r="E235" s="153"/>
      <c r="F235" s="153"/>
      <c r="G235" s="153"/>
      <c r="H235" s="153"/>
      <c r="I235" s="153"/>
      <c r="J235" s="153"/>
      <c r="K235" s="153"/>
      <c r="L235" s="121" t="str">
        <f t="shared" si="3"/>
        <v xml:space="preserve"> -  - Prazo:  a  - Capital: .0,00€ a .0,00€</v>
      </c>
    </row>
    <row r="236" spans="1:12" x14ac:dyDescent="0.2">
      <c r="A236" s="152"/>
      <c r="B236" s="152"/>
      <c r="C236" s="153"/>
      <c r="D236" s="153"/>
      <c r="E236" s="153"/>
      <c r="F236" s="153"/>
      <c r="G236" s="153"/>
      <c r="H236" s="153"/>
      <c r="I236" s="153"/>
      <c r="J236" s="153"/>
      <c r="K236" s="153"/>
      <c r="L236" s="121" t="str">
        <f t="shared" si="3"/>
        <v xml:space="preserve"> -  - Prazo:  a  - Capital: .0,00€ a .0,00€</v>
      </c>
    </row>
    <row r="237" spans="1:12" x14ac:dyDescent="0.2">
      <c r="A237" s="152"/>
      <c r="B237" s="152"/>
      <c r="C237" s="153"/>
      <c r="D237" s="153"/>
      <c r="E237" s="153"/>
      <c r="F237" s="153"/>
      <c r="G237" s="153"/>
      <c r="H237" s="153"/>
      <c r="I237" s="153"/>
      <c r="J237" s="153"/>
      <c r="K237" s="153"/>
      <c r="L237" s="121" t="str">
        <f t="shared" si="3"/>
        <v xml:space="preserve"> -  - Prazo:  a  - Capital: .0,00€ a .0,00€</v>
      </c>
    </row>
    <row r="238" spans="1:12" x14ac:dyDescent="0.2">
      <c r="A238" s="152"/>
      <c r="B238" s="152"/>
      <c r="C238" s="153"/>
      <c r="D238" s="153"/>
      <c r="E238" s="153"/>
      <c r="F238" s="153"/>
      <c r="G238" s="153"/>
      <c r="H238" s="153"/>
      <c r="I238" s="153"/>
      <c r="J238" s="153"/>
      <c r="K238" s="153"/>
      <c r="L238" s="121" t="str">
        <f t="shared" si="3"/>
        <v xml:space="preserve"> -  - Prazo:  a  - Capital: .0,00€ a .0,00€</v>
      </c>
    </row>
    <row r="239" spans="1:12" x14ac:dyDescent="0.2">
      <c r="A239" s="152"/>
      <c r="B239" s="152"/>
      <c r="C239" s="153"/>
      <c r="D239" s="153"/>
      <c r="E239" s="153"/>
      <c r="F239" s="153"/>
      <c r="G239" s="153"/>
      <c r="H239" s="153"/>
      <c r="I239" s="153"/>
      <c r="J239" s="153"/>
      <c r="K239" s="153"/>
      <c r="L239" s="121" t="str">
        <f t="shared" si="3"/>
        <v xml:space="preserve"> -  - Prazo:  a  - Capital: .0,00€ a .0,00€</v>
      </c>
    </row>
    <row r="240" spans="1:12" x14ac:dyDescent="0.2">
      <c r="A240" s="152"/>
      <c r="B240" s="152"/>
      <c r="C240" s="153"/>
      <c r="D240" s="153"/>
      <c r="E240" s="153"/>
      <c r="F240" s="153"/>
      <c r="G240" s="153"/>
      <c r="H240" s="153"/>
      <c r="I240" s="153"/>
      <c r="J240" s="153"/>
      <c r="K240" s="153"/>
      <c r="L240" s="121" t="str">
        <f t="shared" si="3"/>
        <v xml:space="preserve"> -  - Prazo:  a  - Capital: .0,00€ a .0,00€</v>
      </c>
    </row>
    <row r="241" spans="1:12" x14ac:dyDescent="0.2">
      <c r="A241" s="152"/>
      <c r="B241" s="152"/>
      <c r="C241" s="153"/>
      <c r="D241" s="153"/>
      <c r="E241" s="153"/>
      <c r="F241" s="153"/>
      <c r="G241" s="153"/>
      <c r="H241" s="153"/>
      <c r="I241" s="153"/>
      <c r="J241" s="153"/>
      <c r="K241" s="153"/>
      <c r="L241" s="121" t="str">
        <f t="shared" si="3"/>
        <v xml:space="preserve"> -  - Prazo:  a  - Capital: .0,00€ a .0,00€</v>
      </c>
    </row>
    <row r="242" spans="1:12" x14ac:dyDescent="0.2">
      <c r="A242" s="152"/>
      <c r="B242" s="152"/>
      <c r="C242" s="153"/>
      <c r="D242" s="153"/>
      <c r="E242" s="153"/>
      <c r="F242" s="153"/>
      <c r="G242" s="153"/>
      <c r="H242" s="153"/>
      <c r="I242" s="153"/>
      <c r="J242" s="153"/>
      <c r="K242" s="153"/>
      <c r="L242" s="121" t="str">
        <f t="shared" si="3"/>
        <v xml:space="preserve"> -  - Prazo:  a  - Capital: .0,00€ a .0,00€</v>
      </c>
    </row>
    <row r="243" spans="1:12" x14ac:dyDescent="0.2">
      <c r="A243" s="152"/>
      <c r="B243" s="152"/>
      <c r="C243" s="153"/>
      <c r="D243" s="153"/>
      <c r="E243" s="153"/>
      <c r="F243" s="153"/>
      <c r="G243" s="153"/>
      <c r="H243" s="153"/>
      <c r="I243" s="153"/>
      <c r="J243" s="153"/>
      <c r="K243" s="153"/>
      <c r="L243" s="121" t="str">
        <f t="shared" si="3"/>
        <v xml:space="preserve"> -  - Prazo:  a  - Capital: .0,00€ a .0,00€</v>
      </c>
    </row>
    <row r="244" spans="1:12" x14ac:dyDescent="0.2">
      <c r="A244" s="152"/>
      <c r="B244" s="152"/>
      <c r="C244" s="153"/>
      <c r="D244" s="153"/>
      <c r="E244" s="153"/>
      <c r="F244" s="153"/>
      <c r="G244" s="153"/>
      <c r="H244" s="153"/>
      <c r="I244" s="153"/>
      <c r="J244" s="153"/>
      <c r="K244" s="153"/>
      <c r="L244" s="121" t="str">
        <f t="shared" ref="L244:L307" si="4">+A244&amp;" - "&amp;B244&amp;" - "&amp;"Prazo: "&amp;C244&amp;" a "&amp;D244&amp;" - "&amp;"Capital: "&amp;TEXT(E244,"#.##0,00€")&amp;" a "&amp;TEXT(F244,"#.##0,00€")</f>
        <v xml:space="preserve"> -  - Prazo:  a  - Capital: .0,00€ a .0,00€</v>
      </c>
    </row>
    <row r="245" spans="1:12" x14ac:dyDescent="0.2">
      <c r="A245" s="152"/>
      <c r="B245" s="152"/>
      <c r="C245" s="153"/>
      <c r="D245" s="153"/>
      <c r="E245" s="153"/>
      <c r="F245" s="153"/>
      <c r="G245" s="153"/>
      <c r="H245" s="153"/>
      <c r="I245" s="153"/>
      <c r="J245" s="153"/>
      <c r="K245" s="153"/>
      <c r="L245" s="121" t="str">
        <f t="shared" si="4"/>
        <v xml:space="preserve"> -  - Prazo:  a  - Capital: .0,00€ a .0,00€</v>
      </c>
    </row>
    <row r="246" spans="1:12" x14ac:dyDescent="0.2">
      <c r="A246" s="152"/>
      <c r="B246" s="152"/>
      <c r="C246" s="153"/>
      <c r="D246" s="153"/>
      <c r="E246" s="153"/>
      <c r="F246" s="153"/>
      <c r="G246" s="153"/>
      <c r="H246" s="153"/>
      <c r="I246" s="153"/>
      <c r="J246" s="153"/>
      <c r="K246" s="153"/>
      <c r="L246" s="121" t="str">
        <f t="shared" si="4"/>
        <v xml:space="preserve"> -  - Prazo:  a  - Capital: .0,00€ a .0,00€</v>
      </c>
    </row>
    <row r="247" spans="1:12" x14ac:dyDescent="0.2">
      <c r="A247" s="152"/>
      <c r="B247" s="152"/>
      <c r="C247" s="153"/>
      <c r="D247" s="153"/>
      <c r="E247" s="153"/>
      <c r="F247" s="153"/>
      <c r="G247" s="153"/>
      <c r="H247" s="153"/>
      <c r="I247" s="153"/>
      <c r="J247" s="153"/>
      <c r="K247" s="153"/>
      <c r="L247" s="121" t="str">
        <f t="shared" si="4"/>
        <v xml:space="preserve"> -  - Prazo:  a  - Capital: .0,00€ a .0,00€</v>
      </c>
    </row>
    <row r="248" spans="1:12" x14ac:dyDescent="0.2">
      <c r="A248" s="152"/>
      <c r="B248" s="152"/>
      <c r="C248" s="153"/>
      <c r="D248" s="153"/>
      <c r="E248" s="153"/>
      <c r="F248" s="153"/>
      <c r="G248" s="153"/>
      <c r="H248" s="153"/>
      <c r="I248" s="153"/>
      <c r="J248" s="153"/>
      <c r="K248" s="153"/>
      <c r="L248" s="121" t="str">
        <f t="shared" si="4"/>
        <v xml:space="preserve"> -  - Prazo:  a  - Capital: .0,00€ a .0,00€</v>
      </c>
    </row>
    <row r="249" spans="1:12" x14ac:dyDescent="0.2">
      <c r="A249" s="152"/>
      <c r="B249" s="152"/>
      <c r="C249" s="153"/>
      <c r="D249" s="153"/>
      <c r="E249" s="153"/>
      <c r="F249" s="153"/>
      <c r="G249" s="153"/>
      <c r="H249" s="153"/>
      <c r="I249" s="153"/>
      <c r="J249" s="153"/>
      <c r="K249" s="153"/>
      <c r="L249" s="121" t="str">
        <f t="shared" si="4"/>
        <v xml:space="preserve"> -  - Prazo:  a  - Capital: .0,00€ a .0,00€</v>
      </c>
    </row>
    <row r="250" spans="1:12" x14ac:dyDescent="0.2">
      <c r="A250" s="152"/>
      <c r="B250" s="152"/>
      <c r="C250" s="153"/>
      <c r="D250" s="153"/>
      <c r="E250" s="153"/>
      <c r="F250" s="153"/>
      <c r="G250" s="153"/>
      <c r="H250" s="153"/>
      <c r="I250" s="153"/>
      <c r="J250" s="153"/>
      <c r="K250" s="153"/>
      <c r="L250" s="121" t="str">
        <f t="shared" si="4"/>
        <v xml:space="preserve"> -  - Prazo:  a  - Capital: .0,00€ a .0,00€</v>
      </c>
    </row>
    <row r="251" spans="1:12" x14ac:dyDescent="0.2">
      <c r="A251" s="152"/>
      <c r="B251" s="152"/>
      <c r="C251" s="153"/>
      <c r="D251" s="153"/>
      <c r="E251" s="153"/>
      <c r="F251" s="153"/>
      <c r="G251" s="153"/>
      <c r="H251" s="153"/>
      <c r="I251" s="153"/>
      <c r="J251" s="153"/>
      <c r="K251" s="153"/>
      <c r="L251" s="121" t="str">
        <f t="shared" si="4"/>
        <v xml:space="preserve"> -  - Prazo:  a  - Capital: .0,00€ a .0,00€</v>
      </c>
    </row>
    <row r="252" spans="1:12" x14ac:dyDescent="0.2">
      <c r="A252" s="152"/>
      <c r="B252" s="152"/>
      <c r="C252" s="153"/>
      <c r="D252" s="153"/>
      <c r="E252" s="153"/>
      <c r="F252" s="153"/>
      <c r="G252" s="153"/>
      <c r="H252" s="153"/>
      <c r="I252" s="153"/>
      <c r="J252" s="153"/>
      <c r="K252" s="153"/>
      <c r="L252" s="121" t="str">
        <f t="shared" si="4"/>
        <v xml:space="preserve"> -  - Prazo:  a  - Capital: .0,00€ a .0,00€</v>
      </c>
    </row>
    <row r="253" spans="1:12" x14ac:dyDescent="0.2">
      <c r="A253" s="152"/>
      <c r="B253" s="152"/>
      <c r="C253" s="153"/>
      <c r="D253" s="153"/>
      <c r="E253" s="153"/>
      <c r="F253" s="153"/>
      <c r="G253" s="153"/>
      <c r="H253" s="153"/>
      <c r="I253" s="153"/>
      <c r="J253" s="153"/>
      <c r="K253" s="153"/>
      <c r="L253" s="121" t="str">
        <f t="shared" si="4"/>
        <v xml:space="preserve"> -  - Prazo:  a  - Capital: .0,00€ a .0,00€</v>
      </c>
    </row>
    <row r="254" spans="1:12" x14ac:dyDescent="0.2">
      <c r="A254" s="152"/>
      <c r="B254" s="152"/>
      <c r="C254" s="153"/>
      <c r="D254" s="153"/>
      <c r="E254" s="153"/>
      <c r="F254" s="153"/>
      <c r="G254" s="153"/>
      <c r="H254" s="153"/>
      <c r="I254" s="153"/>
      <c r="J254" s="153"/>
      <c r="K254" s="153"/>
      <c r="L254" s="121" t="str">
        <f t="shared" si="4"/>
        <v xml:space="preserve"> -  - Prazo:  a  - Capital: .0,00€ a .0,00€</v>
      </c>
    </row>
    <row r="255" spans="1:12" x14ac:dyDescent="0.2">
      <c r="A255" s="152"/>
      <c r="B255" s="152"/>
      <c r="C255" s="153"/>
      <c r="D255" s="153"/>
      <c r="E255" s="153"/>
      <c r="F255" s="153"/>
      <c r="G255" s="153"/>
      <c r="H255" s="153"/>
      <c r="I255" s="153"/>
      <c r="J255" s="153"/>
      <c r="K255" s="153"/>
      <c r="L255" s="121" t="str">
        <f t="shared" si="4"/>
        <v xml:space="preserve"> -  - Prazo:  a  - Capital: .0,00€ a .0,00€</v>
      </c>
    </row>
    <row r="256" spans="1:12" x14ac:dyDescent="0.2">
      <c r="A256" s="152"/>
      <c r="B256" s="152"/>
      <c r="C256" s="153"/>
      <c r="D256" s="153"/>
      <c r="E256" s="153"/>
      <c r="F256" s="153"/>
      <c r="G256" s="153"/>
      <c r="H256" s="153"/>
      <c r="I256" s="153"/>
      <c r="J256" s="153"/>
      <c r="K256" s="153"/>
      <c r="L256" s="121" t="str">
        <f t="shared" si="4"/>
        <v xml:space="preserve"> -  - Prazo:  a  - Capital: .0,00€ a .0,00€</v>
      </c>
    </row>
    <row r="257" spans="1:12" x14ac:dyDescent="0.2">
      <c r="A257" s="152"/>
      <c r="B257" s="152"/>
      <c r="C257" s="153"/>
      <c r="D257" s="153"/>
      <c r="E257" s="153"/>
      <c r="F257" s="153"/>
      <c r="G257" s="153"/>
      <c r="H257" s="153"/>
      <c r="I257" s="153"/>
      <c r="J257" s="153"/>
      <c r="K257" s="153"/>
      <c r="L257" s="121" t="str">
        <f t="shared" si="4"/>
        <v xml:space="preserve"> -  - Prazo:  a  - Capital: .0,00€ a .0,00€</v>
      </c>
    </row>
    <row r="258" spans="1:12" x14ac:dyDescent="0.2">
      <c r="A258" s="152"/>
      <c r="B258" s="152"/>
      <c r="C258" s="153"/>
      <c r="D258" s="153"/>
      <c r="E258" s="153"/>
      <c r="F258" s="153"/>
      <c r="G258" s="153"/>
      <c r="H258" s="153"/>
      <c r="I258" s="153"/>
      <c r="J258" s="153"/>
      <c r="K258" s="153"/>
      <c r="L258" s="121" t="str">
        <f t="shared" si="4"/>
        <v xml:space="preserve"> -  - Prazo:  a  - Capital: .0,00€ a .0,00€</v>
      </c>
    </row>
    <row r="259" spans="1:12" x14ac:dyDescent="0.2">
      <c r="A259" s="152"/>
      <c r="B259" s="152"/>
      <c r="C259" s="153"/>
      <c r="D259" s="153"/>
      <c r="E259" s="153"/>
      <c r="F259" s="153"/>
      <c r="G259" s="153"/>
      <c r="H259" s="153"/>
      <c r="I259" s="153"/>
      <c r="J259" s="153"/>
      <c r="K259" s="153"/>
      <c r="L259" s="121" t="str">
        <f t="shared" si="4"/>
        <v xml:space="preserve"> -  - Prazo:  a  - Capital: .0,00€ a .0,00€</v>
      </c>
    </row>
    <row r="260" spans="1:12" x14ac:dyDescent="0.2">
      <c r="A260" s="152"/>
      <c r="B260" s="152"/>
      <c r="C260" s="153"/>
      <c r="D260" s="153"/>
      <c r="E260" s="153"/>
      <c r="F260" s="153"/>
      <c r="G260" s="153"/>
      <c r="H260" s="153"/>
      <c r="I260" s="153"/>
      <c r="J260" s="153"/>
      <c r="K260" s="153"/>
      <c r="L260" s="121" t="str">
        <f t="shared" si="4"/>
        <v xml:space="preserve"> -  - Prazo:  a  - Capital: .0,00€ a .0,00€</v>
      </c>
    </row>
    <row r="261" spans="1:12" x14ac:dyDescent="0.2">
      <c r="A261" s="152"/>
      <c r="B261" s="152"/>
      <c r="C261" s="153"/>
      <c r="D261" s="153"/>
      <c r="E261" s="153"/>
      <c r="F261" s="153"/>
      <c r="G261" s="153"/>
      <c r="H261" s="153"/>
      <c r="I261" s="153"/>
      <c r="J261" s="153"/>
      <c r="K261" s="153"/>
      <c r="L261" s="121" t="str">
        <f t="shared" si="4"/>
        <v xml:space="preserve"> -  - Prazo:  a  - Capital: .0,00€ a .0,00€</v>
      </c>
    </row>
    <row r="262" spans="1:12" x14ac:dyDescent="0.2">
      <c r="A262" s="152"/>
      <c r="B262" s="152"/>
      <c r="C262" s="153"/>
      <c r="D262" s="153"/>
      <c r="E262" s="153"/>
      <c r="F262" s="153"/>
      <c r="G262" s="153"/>
      <c r="H262" s="153"/>
      <c r="I262" s="153"/>
      <c r="J262" s="153"/>
      <c r="K262" s="153"/>
      <c r="L262" s="121" t="str">
        <f t="shared" si="4"/>
        <v xml:space="preserve"> -  - Prazo:  a  - Capital: .0,00€ a .0,00€</v>
      </c>
    </row>
    <row r="263" spans="1:12" x14ac:dyDescent="0.2">
      <c r="A263" s="152"/>
      <c r="B263" s="152"/>
      <c r="C263" s="153"/>
      <c r="D263" s="153"/>
      <c r="E263" s="153"/>
      <c r="F263" s="153"/>
      <c r="G263" s="153"/>
      <c r="H263" s="153"/>
      <c r="I263" s="153"/>
      <c r="J263" s="153"/>
      <c r="K263" s="153"/>
      <c r="L263" s="121" t="str">
        <f t="shared" si="4"/>
        <v xml:space="preserve"> -  - Prazo:  a  - Capital: .0,00€ a .0,00€</v>
      </c>
    </row>
    <row r="264" spans="1:12" x14ac:dyDescent="0.2">
      <c r="A264" s="152"/>
      <c r="B264" s="152"/>
      <c r="C264" s="153"/>
      <c r="D264" s="153"/>
      <c r="E264" s="153"/>
      <c r="F264" s="153"/>
      <c r="G264" s="153"/>
      <c r="H264" s="153"/>
      <c r="I264" s="153"/>
      <c r="J264" s="153"/>
      <c r="K264" s="153"/>
      <c r="L264" s="121" t="str">
        <f t="shared" si="4"/>
        <v xml:space="preserve"> -  - Prazo:  a  - Capital: .0,00€ a .0,00€</v>
      </c>
    </row>
    <row r="265" spans="1:12" x14ac:dyDescent="0.2">
      <c r="A265" s="152"/>
      <c r="B265" s="152"/>
      <c r="C265" s="153"/>
      <c r="D265" s="153"/>
      <c r="E265" s="153"/>
      <c r="F265" s="153"/>
      <c r="G265" s="153"/>
      <c r="H265" s="153"/>
      <c r="I265" s="153"/>
      <c r="J265" s="153"/>
      <c r="K265" s="153"/>
      <c r="L265" s="121" t="str">
        <f t="shared" si="4"/>
        <v xml:space="preserve"> -  - Prazo:  a  - Capital: .0,00€ a .0,00€</v>
      </c>
    </row>
    <row r="266" spans="1:12" x14ac:dyDescent="0.2">
      <c r="A266" s="152"/>
      <c r="B266" s="152"/>
      <c r="C266" s="153"/>
      <c r="D266" s="153"/>
      <c r="E266" s="153"/>
      <c r="F266" s="153"/>
      <c r="G266" s="153"/>
      <c r="H266" s="153"/>
      <c r="I266" s="153"/>
      <c r="J266" s="153"/>
      <c r="K266" s="153"/>
      <c r="L266" s="121" t="str">
        <f t="shared" si="4"/>
        <v xml:space="preserve"> -  - Prazo:  a  - Capital: .0,00€ a .0,00€</v>
      </c>
    </row>
    <row r="267" spans="1:12" x14ac:dyDescent="0.2">
      <c r="A267" s="152"/>
      <c r="B267" s="152"/>
      <c r="C267" s="153"/>
      <c r="D267" s="153"/>
      <c r="E267" s="153"/>
      <c r="F267" s="153"/>
      <c r="G267" s="153"/>
      <c r="H267" s="153"/>
      <c r="I267" s="153"/>
      <c r="J267" s="153"/>
      <c r="K267" s="153"/>
      <c r="L267" s="121" t="str">
        <f t="shared" si="4"/>
        <v xml:space="preserve"> -  - Prazo:  a  - Capital: .0,00€ a .0,00€</v>
      </c>
    </row>
    <row r="268" spans="1:12" x14ac:dyDescent="0.2">
      <c r="A268" s="152"/>
      <c r="B268" s="152"/>
      <c r="C268" s="153"/>
      <c r="D268" s="153"/>
      <c r="E268" s="153"/>
      <c r="F268" s="153"/>
      <c r="G268" s="153"/>
      <c r="H268" s="153"/>
      <c r="I268" s="153"/>
      <c r="J268" s="153"/>
      <c r="K268" s="153"/>
      <c r="L268" s="121" t="str">
        <f t="shared" si="4"/>
        <v xml:space="preserve"> -  - Prazo:  a  - Capital: .0,00€ a .0,00€</v>
      </c>
    </row>
    <row r="269" spans="1:12" x14ac:dyDescent="0.2">
      <c r="A269" s="152"/>
      <c r="B269" s="152"/>
      <c r="C269" s="153"/>
      <c r="D269" s="153"/>
      <c r="E269" s="153"/>
      <c r="F269" s="153"/>
      <c r="G269" s="153"/>
      <c r="H269" s="153"/>
      <c r="I269" s="153"/>
      <c r="J269" s="153"/>
      <c r="K269" s="153"/>
      <c r="L269" s="121" t="str">
        <f t="shared" si="4"/>
        <v xml:space="preserve"> -  - Prazo:  a  - Capital: .0,00€ a .0,00€</v>
      </c>
    </row>
    <row r="270" spans="1:12" x14ac:dyDescent="0.2">
      <c r="A270" s="152"/>
      <c r="B270" s="152"/>
      <c r="C270" s="153"/>
      <c r="D270" s="153"/>
      <c r="E270" s="153"/>
      <c r="F270" s="153"/>
      <c r="G270" s="153"/>
      <c r="H270" s="153"/>
      <c r="I270" s="153"/>
      <c r="J270" s="153"/>
      <c r="K270" s="153"/>
      <c r="L270" s="121" t="str">
        <f t="shared" si="4"/>
        <v xml:space="preserve"> -  - Prazo:  a  - Capital: .0,00€ a .0,00€</v>
      </c>
    </row>
    <row r="271" spans="1:12" x14ac:dyDescent="0.2">
      <c r="A271" s="152"/>
      <c r="B271" s="152"/>
      <c r="C271" s="153"/>
      <c r="D271" s="153"/>
      <c r="E271" s="153"/>
      <c r="F271" s="153"/>
      <c r="G271" s="153"/>
      <c r="H271" s="153"/>
      <c r="I271" s="153"/>
      <c r="J271" s="153"/>
      <c r="K271" s="153"/>
      <c r="L271" s="121" t="str">
        <f t="shared" si="4"/>
        <v xml:space="preserve"> -  - Prazo:  a  - Capital: .0,00€ a .0,00€</v>
      </c>
    </row>
    <row r="272" spans="1:12" x14ac:dyDescent="0.2">
      <c r="A272" s="152"/>
      <c r="B272" s="152"/>
      <c r="C272" s="153"/>
      <c r="D272" s="153"/>
      <c r="E272" s="153"/>
      <c r="F272" s="153"/>
      <c r="G272" s="153"/>
      <c r="H272" s="153"/>
      <c r="I272" s="153"/>
      <c r="J272" s="153"/>
      <c r="K272" s="153"/>
      <c r="L272" s="121" t="str">
        <f t="shared" si="4"/>
        <v xml:space="preserve"> -  - Prazo:  a  - Capital: .0,00€ a .0,00€</v>
      </c>
    </row>
    <row r="273" spans="1:12" x14ac:dyDescent="0.2">
      <c r="A273" s="152"/>
      <c r="B273" s="152"/>
      <c r="C273" s="153"/>
      <c r="D273" s="153"/>
      <c r="E273" s="153"/>
      <c r="F273" s="153"/>
      <c r="G273" s="153"/>
      <c r="H273" s="153"/>
      <c r="I273" s="153"/>
      <c r="J273" s="153"/>
      <c r="K273" s="153"/>
      <c r="L273" s="121" t="str">
        <f t="shared" si="4"/>
        <v xml:space="preserve"> -  - Prazo:  a  - Capital: .0,00€ a .0,00€</v>
      </c>
    </row>
    <row r="274" spans="1:12" x14ac:dyDescent="0.2">
      <c r="A274" s="152"/>
      <c r="B274" s="152"/>
      <c r="C274" s="153"/>
      <c r="D274" s="153"/>
      <c r="E274" s="153"/>
      <c r="F274" s="153"/>
      <c r="G274" s="153"/>
      <c r="H274" s="153"/>
      <c r="I274" s="153"/>
      <c r="J274" s="153"/>
      <c r="K274" s="153"/>
      <c r="L274" s="121" t="str">
        <f t="shared" si="4"/>
        <v xml:space="preserve"> -  - Prazo:  a  - Capital: .0,00€ a .0,00€</v>
      </c>
    </row>
    <row r="275" spans="1:12" x14ac:dyDescent="0.2">
      <c r="A275" s="152"/>
      <c r="B275" s="152"/>
      <c r="C275" s="153"/>
      <c r="D275" s="153"/>
      <c r="E275" s="153"/>
      <c r="F275" s="153"/>
      <c r="G275" s="153"/>
      <c r="H275" s="153"/>
      <c r="I275" s="153"/>
      <c r="J275" s="153"/>
      <c r="K275" s="153"/>
      <c r="L275" s="121" t="str">
        <f t="shared" si="4"/>
        <v xml:space="preserve"> -  - Prazo:  a  - Capital: .0,00€ a .0,00€</v>
      </c>
    </row>
    <row r="276" spans="1:12" x14ac:dyDescent="0.2">
      <c r="A276" s="152"/>
      <c r="B276" s="152"/>
      <c r="C276" s="153"/>
      <c r="D276" s="153"/>
      <c r="E276" s="153"/>
      <c r="F276" s="153"/>
      <c r="G276" s="153"/>
      <c r="H276" s="153"/>
      <c r="I276" s="153"/>
      <c r="J276" s="153"/>
      <c r="K276" s="153"/>
      <c r="L276" s="121" t="str">
        <f t="shared" si="4"/>
        <v xml:space="preserve"> -  - Prazo:  a  - Capital: .0,00€ a .0,00€</v>
      </c>
    </row>
    <row r="277" spans="1:12" x14ac:dyDescent="0.2">
      <c r="A277" s="152"/>
      <c r="B277" s="152"/>
      <c r="C277" s="153"/>
      <c r="D277" s="153"/>
      <c r="E277" s="153"/>
      <c r="F277" s="153"/>
      <c r="G277" s="153"/>
      <c r="H277" s="153"/>
      <c r="I277" s="153"/>
      <c r="J277" s="153"/>
      <c r="K277" s="153"/>
      <c r="L277" s="121" t="str">
        <f t="shared" si="4"/>
        <v xml:space="preserve"> -  - Prazo:  a  - Capital: .0,00€ a .0,00€</v>
      </c>
    </row>
    <row r="278" spans="1:12" x14ac:dyDescent="0.2">
      <c r="A278" s="152"/>
      <c r="B278" s="152"/>
      <c r="C278" s="153"/>
      <c r="D278" s="153"/>
      <c r="E278" s="153"/>
      <c r="F278" s="153"/>
      <c r="G278" s="153"/>
      <c r="H278" s="153"/>
      <c r="I278" s="153"/>
      <c r="J278" s="153"/>
      <c r="K278" s="153"/>
      <c r="L278" s="121" t="str">
        <f t="shared" si="4"/>
        <v xml:space="preserve"> -  - Prazo:  a  - Capital: .0,00€ a .0,00€</v>
      </c>
    </row>
    <row r="279" spans="1:12" x14ac:dyDescent="0.2">
      <c r="A279" s="152"/>
      <c r="B279" s="152"/>
      <c r="C279" s="153"/>
      <c r="D279" s="153"/>
      <c r="E279" s="153"/>
      <c r="F279" s="153"/>
      <c r="G279" s="153"/>
      <c r="H279" s="153"/>
      <c r="I279" s="153"/>
      <c r="J279" s="153"/>
      <c r="K279" s="153"/>
      <c r="L279" s="121" t="str">
        <f t="shared" si="4"/>
        <v xml:space="preserve"> -  - Prazo:  a  - Capital: .0,00€ a .0,00€</v>
      </c>
    </row>
    <row r="280" spans="1:12" x14ac:dyDescent="0.2">
      <c r="A280" s="152"/>
      <c r="B280" s="152"/>
      <c r="C280" s="153"/>
      <c r="D280" s="153"/>
      <c r="E280" s="153"/>
      <c r="F280" s="153"/>
      <c r="G280" s="153"/>
      <c r="H280" s="153"/>
      <c r="I280" s="153"/>
      <c r="J280" s="153"/>
      <c r="K280" s="153"/>
      <c r="L280" s="121" t="str">
        <f t="shared" si="4"/>
        <v xml:space="preserve"> -  - Prazo:  a  - Capital: .0,00€ a .0,00€</v>
      </c>
    </row>
    <row r="281" spans="1:12" x14ac:dyDescent="0.2">
      <c r="A281" s="152"/>
      <c r="B281" s="152"/>
      <c r="C281" s="153"/>
      <c r="D281" s="153"/>
      <c r="E281" s="153"/>
      <c r="F281" s="153"/>
      <c r="G281" s="153"/>
      <c r="H281" s="153"/>
      <c r="I281" s="153"/>
      <c r="J281" s="153"/>
      <c r="K281" s="153"/>
      <c r="L281" s="121" t="str">
        <f t="shared" si="4"/>
        <v xml:space="preserve"> -  - Prazo:  a  - Capital: .0,00€ a .0,00€</v>
      </c>
    </row>
    <row r="282" spans="1:12" x14ac:dyDescent="0.2">
      <c r="A282" s="152"/>
      <c r="B282" s="152"/>
      <c r="C282" s="153"/>
      <c r="D282" s="153"/>
      <c r="E282" s="153"/>
      <c r="F282" s="153"/>
      <c r="G282" s="153"/>
      <c r="H282" s="153"/>
      <c r="I282" s="153"/>
      <c r="J282" s="153"/>
      <c r="K282" s="153"/>
      <c r="L282" s="121" t="str">
        <f t="shared" si="4"/>
        <v xml:space="preserve"> -  - Prazo:  a  - Capital: .0,00€ a .0,00€</v>
      </c>
    </row>
    <row r="283" spans="1:12" x14ac:dyDescent="0.2">
      <c r="A283" s="152"/>
      <c r="B283" s="152"/>
      <c r="C283" s="153"/>
      <c r="D283" s="153"/>
      <c r="E283" s="153"/>
      <c r="F283" s="153"/>
      <c r="G283" s="153"/>
      <c r="H283" s="153"/>
      <c r="I283" s="153"/>
      <c r="J283" s="153"/>
      <c r="K283" s="153"/>
      <c r="L283" s="121" t="str">
        <f t="shared" si="4"/>
        <v xml:space="preserve"> -  - Prazo:  a  - Capital: .0,00€ a .0,00€</v>
      </c>
    </row>
    <row r="284" spans="1:12" x14ac:dyDescent="0.2">
      <c r="A284" s="152"/>
      <c r="B284" s="152"/>
      <c r="C284" s="153"/>
      <c r="D284" s="153"/>
      <c r="E284" s="153"/>
      <c r="F284" s="153"/>
      <c r="G284" s="153"/>
      <c r="H284" s="153"/>
      <c r="I284" s="153"/>
      <c r="J284" s="153"/>
      <c r="K284" s="153"/>
      <c r="L284" s="121" t="str">
        <f t="shared" si="4"/>
        <v xml:space="preserve"> -  - Prazo:  a  - Capital: .0,00€ a .0,00€</v>
      </c>
    </row>
    <row r="285" spans="1:12" x14ac:dyDescent="0.2">
      <c r="A285" s="152"/>
      <c r="B285" s="152"/>
      <c r="C285" s="153"/>
      <c r="D285" s="153"/>
      <c r="E285" s="153"/>
      <c r="F285" s="153"/>
      <c r="G285" s="153"/>
      <c r="H285" s="153"/>
      <c r="I285" s="153"/>
      <c r="J285" s="153"/>
      <c r="K285" s="153"/>
      <c r="L285" s="121" t="str">
        <f t="shared" si="4"/>
        <v xml:space="preserve"> -  - Prazo:  a  - Capital: .0,00€ a .0,00€</v>
      </c>
    </row>
    <row r="286" spans="1:12" x14ac:dyDescent="0.2">
      <c r="A286" s="152"/>
      <c r="B286" s="152"/>
      <c r="C286" s="153"/>
      <c r="D286" s="153"/>
      <c r="E286" s="153"/>
      <c r="F286" s="153"/>
      <c r="G286" s="153"/>
      <c r="H286" s="153"/>
      <c r="I286" s="153"/>
      <c r="J286" s="153"/>
      <c r="K286" s="153"/>
      <c r="L286" s="121" t="str">
        <f t="shared" si="4"/>
        <v xml:space="preserve"> -  - Prazo:  a  - Capital: .0,00€ a .0,00€</v>
      </c>
    </row>
    <row r="287" spans="1:12" x14ac:dyDescent="0.2">
      <c r="A287" s="152"/>
      <c r="B287" s="152"/>
      <c r="C287" s="153"/>
      <c r="D287" s="153"/>
      <c r="E287" s="153"/>
      <c r="F287" s="153"/>
      <c r="G287" s="153"/>
      <c r="H287" s="153"/>
      <c r="I287" s="153"/>
      <c r="J287" s="153"/>
      <c r="K287" s="153"/>
      <c r="L287" s="121" t="str">
        <f t="shared" si="4"/>
        <v xml:space="preserve"> -  - Prazo:  a  - Capital: .0,00€ a .0,00€</v>
      </c>
    </row>
    <row r="288" spans="1:12" x14ac:dyDescent="0.2">
      <c r="A288" s="152"/>
      <c r="B288" s="152"/>
      <c r="C288" s="153"/>
      <c r="D288" s="153"/>
      <c r="E288" s="153"/>
      <c r="F288" s="153"/>
      <c r="G288" s="153"/>
      <c r="H288" s="153"/>
      <c r="I288" s="153"/>
      <c r="J288" s="153"/>
      <c r="K288" s="153"/>
      <c r="L288" s="121" t="str">
        <f t="shared" si="4"/>
        <v xml:space="preserve"> -  - Prazo:  a  - Capital: .0,00€ a .0,00€</v>
      </c>
    </row>
    <row r="289" spans="1:12" x14ac:dyDescent="0.2">
      <c r="A289" s="152"/>
      <c r="B289" s="152"/>
      <c r="C289" s="153"/>
      <c r="D289" s="153"/>
      <c r="E289" s="153"/>
      <c r="F289" s="153"/>
      <c r="G289" s="153"/>
      <c r="H289" s="153"/>
      <c r="I289" s="153"/>
      <c r="J289" s="153"/>
      <c r="K289" s="153"/>
      <c r="L289" s="121" t="str">
        <f t="shared" si="4"/>
        <v xml:space="preserve"> -  - Prazo:  a  - Capital: .0,00€ a .0,00€</v>
      </c>
    </row>
    <row r="290" spans="1:12" x14ac:dyDescent="0.2">
      <c r="A290" s="152"/>
      <c r="B290" s="152"/>
      <c r="C290" s="153"/>
      <c r="D290" s="153"/>
      <c r="E290" s="153"/>
      <c r="F290" s="153"/>
      <c r="G290" s="153"/>
      <c r="H290" s="153"/>
      <c r="I290" s="153"/>
      <c r="J290" s="153"/>
      <c r="K290" s="153"/>
      <c r="L290" s="121" t="str">
        <f t="shared" si="4"/>
        <v xml:space="preserve"> -  - Prazo:  a  - Capital: .0,00€ a .0,00€</v>
      </c>
    </row>
    <row r="291" spans="1:12" x14ac:dyDescent="0.2">
      <c r="A291" s="152"/>
      <c r="B291" s="152"/>
      <c r="C291" s="153"/>
      <c r="D291" s="153"/>
      <c r="E291" s="153"/>
      <c r="F291" s="153"/>
      <c r="G291" s="153"/>
      <c r="H291" s="153"/>
      <c r="I291" s="153"/>
      <c r="J291" s="153"/>
      <c r="K291" s="153"/>
      <c r="L291" s="121" t="str">
        <f t="shared" si="4"/>
        <v xml:space="preserve"> -  - Prazo:  a  - Capital: .0,00€ a .0,00€</v>
      </c>
    </row>
    <row r="292" spans="1:12" x14ac:dyDescent="0.2">
      <c r="A292" s="152"/>
      <c r="B292" s="152"/>
      <c r="C292" s="153"/>
      <c r="D292" s="153"/>
      <c r="E292" s="153"/>
      <c r="F292" s="153"/>
      <c r="G292" s="153"/>
      <c r="H292" s="153"/>
      <c r="I292" s="153"/>
      <c r="J292" s="153"/>
      <c r="K292" s="153"/>
      <c r="L292" s="121" t="str">
        <f t="shared" si="4"/>
        <v xml:space="preserve"> -  - Prazo:  a  - Capital: .0,00€ a .0,00€</v>
      </c>
    </row>
    <row r="293" spans="1:12" x14ac:dyDescent="0.2">
      <c r="A293" s="152"/>
      <c r="B293" s="152"/>
      <c r="C293" s="153"/>
      <c r="D293" s="153"/>
      <c r="E293" s="153"/>
      <c r="F293" s="153"/>
      <c r="G293" s="153"/>
      <c r="H293" s="153"/>
      <c r="I293" s="153"/>
      <c r="J293" s="153"/>
      <c r="K293" s="153"/>
      <c r="L293" s="121" t="str">
        <f t="shared" si="4"/>
        <v xml:space="preserve"> -  - Prazo:  a  - Capital: .0,00€ a .0,00€</v>
      </c>
    </row>
    <row r="294" spans="1:12" x14ac:dyDescent="0.2">
      <c r="A294" s="152"/>
      <c r="B294" s="152"/>
      <c r="C294" s="153"/>
      <c r="D294" s="153"/>
      <c r="E294" s="153"/>
      <c r="F294" s="153"/>
      <c r="G294" s="153"/>
      <c r="H294" s="153"/>
      <c r="I294" s="153"/>
      <c r="J294" s="153"/>
      <c r="K294" s="153"/>
      <c r="L294" s="121" t="str">
        <f t="shared" si="4"/>
        <v xml:space="preserve"> -  - Prazo:  a  - Capital: .0,00€ a .0,00€</v>
      </c>
    </row>
    <row r="295" spans="1:12" x14ac:dyDescent="0.2">
      <c r="A295" s="152"/>
      <c r="B295" s="152"/>
      <c r="C295" s="153"/>
      <c r="D295" s="153"/>
      <c r="E295" s="153"/>
      <c r="F295" s="153"/>
      <c r="G295" s="153"/>
      <c r="H295" s="153"/>
      <c r="I295" s="153"/>
      <c r="J295" s="153"/>
      <c r="K295" s="153"/>
      <c r="L295" s="121" t="str">
        <f t="shared" si="4"/>
        <v xml:space="preserve"> -  - Prazo:  a  - Capital: .0,00€ a .0,00€</v>
      </c>
    </row>
    <row r="296" spans="1:12" x14ac:dyDescent="0.2">
      <c r="A296" s="152"/>
      <c r="B296" s="152"/>
      <c r="C296" s="153"/>
      <c r="D296" s="153"/>
      <c r="E296" s="153"/>
      <c r="F296" s="153"/>
      <c r="G296" s="153"/>
      <c r="H296" s="153"/>
      <c r="I296" s="153"/>
      <c r="J296" s="153"/>
      <c r="K296" s="153"/>
      <c r="L296" s="121" t="str">
        <f t="shared" si="4"/>
        <v xml:space="preserve"> -  - Prazo:  a  - Capital: .0,00€ a .0,00€</v>
      </c>
    </row>
    <row r="297" spans="1:12" x14ac:dyDescent="0.2">
      <c r="A297" s="152"/>
      <c r="B297" s="152"/>
      <c r="C297" s="153"/>
      <c r="D297" s="153"/>
      <c r="E297" s="153"/>
      <c r="F297" s="153"/>
      <c r="G297" s="153"/>
      <c r="H297" s="153"/>
      <c r="I297" s="153"/>
      <c r="J297" s="153"/>
      <c r="K297" s="153"/>
      <c r="L297" s="121" t="str">
        <f t="shared" si="4"/>
        <v xml:space="preserve"> -  - Prazo:  a  - Capital: .0,00€ a .0,00€</v>
      </c>
    </row>
    <row r="298" spans="1:12" x14ac:dyDescent="0.2">
      <c r="A298" s="152"/>
      <c r="B298" s="152"/>
      <c r="C298" s="153"/>
      <c r="D298" s="153"/>
      <c r="E298" s="153"/>
      <c r="F298" s="153"/>
      <c r="G298" s="153"/>
      <c r="H298" s="153"/>
      <c r="I298" s="153"/>
      <c r="J298" s="153"/>
      <c r="K298" s="153"/>
      <c r="L298" s="121" t="str">
        <f t="shared" si="4"/>
        <v xml:space="preserve"> -  - Prazo:  a  - Capital: .0,00€ a .0,00€</v>
      </c>
    </row>
    <row r="299" spans="1:12" x14ac:dyDescent="0.2">
      <c r="A299" s="152"/>
      <c r="B299" s="152"/>
      <c r="C299" s="153"/>
      <c r="D299" s="153"/>
      <c r="E299" s="153"/>
      <c r="F299" s="153"/>
      <c r="G299" s="153"/>
      <c r="H299" s="153"/>
      <c r="I299" s="153"/>
      <c r="J299" s="153"/>
      <c r="K299" s="153"/>
      <c r="L299" s="121" t="str">
        <f t="shared" si="4"/>
        <v xml:space="preserve"> -  - Prazo:  a  - Capital: .0,00€ a .0,00€</v>
      </c>
    </row>
    <row r="300" spans="1:12" x14ac:dyDescent="0.2">
      <c r="A300" s="152"/>
      <c r="B300" s="152"/>
      <c r="C300" s="153"/>
      <c r="D300" s="153"/>
      <c r="E300" s="153"/>
      <c r="F300" s="153"/>
      <c r="G300" s="153"/>
      <c r="H300" s="153"/>
      <c r="I300" s="153"/>
      <c r="J300" s="153"/>
      <c r="K300" s="153"/>
      <c r="L300" s="121" t="str">
        <f t="shared" si="4"/>
        <v xml:space="preserve"> -  - Prazo:  a  - Capital: .0,00€ a .0,00€</v>
      </c>
    </row>
    <row r="301" spans="1:12" x14ac:dyDescent="0.2">
      <c r="A301" s="152"/>
      <c r="B301" s="152"/>
      <c r="C301" s="153"/>
      <c r="D301" s="153"/>
      <c r="E301" s="153"/>
      <c r="F301" s="153"/>
      <c r="G301" s="153"/>
      <c r="H301" s="153"/>
      <c r="I301" s="153"/>
      <c r="J301" s="153"/>
      <c r="K301" s="153"/>
      <c r="L301" s="121" t="str">
        <f t="shared" si="4"/>
        <v xml:space="preserve"> -  - Prazo:  a  - Capital: .0,00€ a .0,00€</v>
      </c>
    </row>
    <row r="302" spans="1:12" x14ac:dyDescent="0.2">
      <c r="A302" s="152"/>
      <c r="B302" s="152"/>
      <c r="C302" s="153"/>
      <c r="D302" s="153"/>
      <c r="E302" s="153"/>
      <c r="F302" s="153"/>
      <c r="G302" s="153"/>
      <c r="H302" s="153"/>
      <c r="I302" s="153"/>
      <c r="J302" s="153"/>
      <c r="K302" s="153"/>
      <c r="L302" s="121" t="str">
        <f t="shared" si="4"/>
        <v xml:space="preserve"> -  - Prazo:  a  - Capital: .0,00€ a .0,00€</v>
      </c>
    </row>
    <row r="303" spans="1:12" x14ac:dyDescent="0.2">
      <c r="A303" s="152"/>
      <c r="B303" s="152"/>
      <c r="C303" s="153"/>
      <c r="D303" s="153"/>
      <c r="E303" s="153"/>
      <c r="F303" s="153"/>
      <c r="G303" s="153"/>
      <c r="H303" s="153"/>
      <c r="I303" s="153"/>
      <c r="J303" s="153"/>
      <c r="K303" s="153"/>
      <c r="L303" s="121" t="str">
        <f t="shared" si="4"/>
        <v xml:space="preserve"> -  - Prazo:  a  - Capital: .0,00€ a .0,00€</v>
      </c>
    </row>
    <row r="304" spans="1:12" x14ac:dyDescent="0.2">
      <c r="A304" s="152"/>
      <c r="B304" s="152"/>
      <c r="C304" s="153"/>
      <c r="D304" s="153"/>
      <c r="E304" s="153"/>
      <c r="F304" s="153"/>
      <c r="G304" s="153"/>
      <c r="H304" s="153"/>
      <c r="I304" s="153"/>
      <c r="J304" s="153"/>
      <c r="K304" s="153"/>
      <c r="L304" s="121" t="str">
        <f t="shared" si="4"/>
        <v xml:space="preserve"> -  - Prazo:  a  - Capital: .0,00€ a .0,00€</v>
      </c>
    </row>
    <row r="305" spans="1:12" x14ac:dyDescent="0.2">
      <c r="A305" s="152"/>
      <c r="B305" s="152"/>
      <c r="C305" s="153"/>
      <c r="D305" s="153"/>
      <c r="E305" s="153"/>
      <c r="F305" s="153"/>
      <c r="G305" s="153"/>
      <c r="H305" s="153"/>
      <c r="I305" s="153"/>
      <c r="J305" s="153"/>
      <c r="K305" s="153"/>
      <c r="L305" s="121" t="str">
        <f t="shared" si="4"/>
        <v xml:space="preserve"> -  - Prazo:  a  - Capital: .0,00€ a .0,00€</v>
      </c>
    </row>
    <row r="306" spans="1:12" x14ac:dyDescent="0.2">
      <c r="A306" s="152"/>
      <c r="B306" s="152"/>
      <c r="C306" s="153"/>
      <c r="D306" s="153"/>
      <c r="E306" s="153"/>
      <c r="F306" s="153"/>
      <c r="G306" s="153"/>
      <c r="H306" s="153"/>
      <c r="I306" s="153"/>
      <c r="J306" s="153"/>
      <c r="K306" s="153"/>
      <c r="L306" s="121" t="str">
        <f t="shared" si="4"/>
        <v xml:space="preserve"> -  - Prazo:  a  - Capital: .0,00€ a .0,00€</v>
      </c>
    </row>
    <row r="307" spans="1:12" x14ac:dyDescent="0.2">
      <c r="A307" s="152"/>
      <c r="B307" s="152"/>
      <c r="C307" s="153"/>
      <c r="D307" s="153"/>
      <c r="E307" s="153"/>
      <c r="F307" s="153"/>
      <c r="G307" s="153"/>
      <c r="H307" s="153"/>
      <c r="I307" s="153"/>
      <c r="J307" s="153"/>
      <c r="K307" s="153"/>
      <c r="L307" s="121" t="str">
        <f t="shared" si="4"/>
        <v xml:space="preserve"> -  - Prazo:  a  - Capital: .0,00€ a .0,00€</v>
      </c>
    </row>
    <row r="308" spans="1:12" x14ac:dyDescent="0.2">
      <c r="A308" s="152"/>
      <c r="B308" s="152"/>
      <c r="C308" s="153"/>
      <c r="D308" s="153"/>
      <c r="E308" s="153"/>
      <c r="F308" s="153"/>
      <c r="G308" s="153"/>
      <c r="H308" s="153"/>
      <c r="I308" s="153"/>
      <c r="J308" s="153"/>
      <c r="K308" s="153"/>
      <c r="L308" s="121" t="str">
        <f t="shared" ref="L308:L371" si="5">+A308&amp;" - "&amp;B308&amp;" - "&amp;"Prazo: "&amp;C308&amp;" a "&amp;D308&amp;" - "&amp;"Capital: "&amp;TEXT(E308,"#.##0,00€")&amp;" a "&amp;TEXT(F308,"#.##0,00€")</f>
        <v xml:space="preserve"> -  - Prazo:  a  - Capital: .0,00€ a .0,00€</v>
      </c>
    </row>
    <row r="309" spans="1:12" x14ac:dyDescent="0.2">
      <c r="A309" s="152"/>
      <c r="B309" s="152"/>
      <c r="C309" s="153"/>
      <c r="D309" s="153"/>
      <c r="E309" s="153"/>
      <c r="F309" s="153"/>
      <c r="G309" s="153"/>
      <c r="H309" s="153"/>
      <c r="I309" s="153"/>
      <c r="J309" s="153"/>
      <c r="K309" s="153"/>
      <c r="L309" s="121" t="str">
        <f t="shared" si="5"/>
        <v xml:space="preserve"> -  - Prazo:  a  - Capital: .0,00€ a .0,00€</v>
      </c>
    </row>
    <row r="310" spans="1:12" x14ac:dyDescent="0.2">
      <c r="A310" s="152"/>
      <c r="B310" s="152"/>
      <c r="C310" s="153"/>
      <c r="D310" s="153"/>
      <c r="E310" s="153"/>
      <c r="F310" s="153"/>
      <c r="G310" s="153"/>
      <c r="H310" s="153"/>
      <c r="I310" s="153"/>
      <c r="J310" s="153"/>
      <c r="K310" s="153"/>
      <c r="L310" s="121" t="str">
        <f t="shared" si="5"/>
        <v xml:space="preserve"> -  - Prazo:  a  - Capital: .0,00€ a .0,00€</v>
      </c>
    </row>
    <row r="311" spans="1:12" x14ac:dyDescent="0.2">
      <c r="A311" s="152"/>
      <c r="B311" s="152"/>
      <c r="C311" s="153"/>
      <c r="D311" s="153"/>
      <c r="E311" s="153"/>
      <c r="F311" s="153"/>
      <c r="G311" s="153"/>
      <c r="H311" s="153"/>
      <c r="I311" s="153"/>
      <c r="J311" s="153"/>
      <c r="K311" s="153"/>
      <c r="L311" s="121" t="str">
        <f t="shared" si="5"/>
        <v xml:space="preserve"> -  - Prazo:  a  - Capital: .0,00€ a .0,00€</v>
      </c>
    </row>
    <row r="312" spans="1:12" x14ac:dyDescent="0.2">
      <c r="A312" s="152"/>
      <c r="B312" s="152"/>
      <c r="C312" s="153"/>
      <c r="D312" s="153"/>
      <c r="E312" s="153"/>
      <c r="F312" s="153"/>
      <c r="G312" s="153"/>
      <c r="H312" s="153"/>
      <c r="I312" s="153"/>
      <c r="J312" s="153"/>
      <c r="K312" s="153"/>
      <c r="L312" s="121" t="str">
        <f t="shared" si="5"/>
        <v xml:space="preserve"> -  - Prazo:  a  - Capital: .0,00€ a .0,00€</v>
      </c>
    </row>
    <row r="313" spans="1:12" x14ac:dyDescent="0.2">
      <c r="A313" s="152"/>
      <c r="B313" s="152"/>
      <c r="C313" s="153"/>
      <c r="D313" s="153"/>
      <c r="E313" s="153"/>
      <c r="F313" s="153"/>
      <c r="G313" s="153"/>
      <c r="H313" s="153"/>
      <c r="I313" s="153"/>
      <c r="J313" s="153"/>
      <c r="K313" s="153"/>
      <c r="L313" s="121" t="str">
        <f t="shared" si="5"/>
        <v xml:space="preserve"> -  - Prazo:  a  - Capital: .0,00€ a .0,00€</v>
      </c>
    </row>
    <row r="314" spans="1:12" x14ac:dyDescent="0.2">
      <c r="A314" s="152"/>
      <c r="B314" s="152"/>
      <c r="C314" s="153"/>
      <c r="D314" s="153"/>
      <c r="E314" s="153"/>
      <c r="F314" s="153"/>
      <c r="G314" s="153"/>
      <c r="H314" s="153"/>
      <c r="I314" s="153"/>
      <c r="J314" s="153"/>
      <c r="K314" s="153"/>
      <c r="L314" s="121" t="str">
        <f t="shared" si="5"/>
        <v xml:space="preserve"> -  - Prazo:  a  - Capital: .0,00€ a .0,00€</v>
      </c>
    </row>
    <row r="315" spans="1:12" x14ac:dyDescent="0.2">
      <c r="A315" s="152"/>
      <c r="B315" s="152"/>
      <c r="C315" s="153"/>
      <c r="D315" s="153"/>
      <c r="E315" s="153"/>
      <c r="F315" s="153"/>
      <c r="G315" s="153"/>
      <c r="H315" s="153"/>
      <c r="I315" s="153"/>
      <c r="J315" s="153"/>
      <c r="K315" s="153"/>
      <c r="L315" s="121" t="str">
        <f t="shared" si="5"/>
        <v xml:space="preserve"> -  - Prazo:  a  - Capital: .0,00€ a .0,00€</v>
      </c>
    </row>
    <row r="316" spans="1:12" x14ac:dyDescent="0.2">
      <c r="A316" s="152"/>
      <c r="B316" s="152"/>
      <c r="C316" s="153"/>
      <c r="D316" s="153"/>
      <c r="E316" s="153"/>
      <c r="F316" s="153"/>
      <c r="G316" s="153"/>
      <c r="H316" s="153"/>
      <c r="I316" s="153"/>
      <c r="J316" s="153"/>
      <c r="K316" s="153"/>
      <c r="L316" s="121" t="str">
        <f t="shared" si="5"/>
        <v xml:space="preserve"> -  - Prazo:  a  - Capital: .0,00€ a .0,00€</v>
      </c>
    </row>
    <row r="317" spans="1:12" x14ac:dyDescent="0.2">
      <c r="A317" s="152"/>
      <c r="B317" s="152"/>
      <c r="C317" s="153"/>
      <c r="D317" s="153"/>
      <c r="E317" s="153"/>
      <c r="F317" s="153"/>
      <c r="G317" s="153"/>
      <c r="H317" s="153"/>
      <c r="I317" s="153"/>
      <c r="J317" s="153"/>
      <c r="K317" s="153"/>
      <c r="L317" s="121" t="str">
        <f t="shared" si="5"/>
        <v xml:space="preserve"> -  - Prazo:  a  - Capital: .0,00€ a .0,00€</v>
      </c>
    </row>
    <row r="318" spans="1:12" x14ac:dyDescent="0.2">
      <c r="A318" s="152"/>
      <c r="B318" s="152"/>
      <c r="C318" s="153"/>
      <c r="D318" s="153"/>
      <c r="E318" s="153"/>
      <c r="F318" s="153"/>
      <c r="G318" s="153"/>
      <c r="H318" s="153"/>
      <c r="I318" s="153"/>
      <c r="J318" s="153"/>
      <c r="K318" s="153"/>
      <c r="L318" s="121" t="str">
        <f t="shared" si="5"/>
        <v xml:space="preserve"> -  - Prazo:  a  - Capital: .0,00€ a .0,00€</v>
      </c>
    </row>
    <row r="319" spans="1:12" x14ac:dyDescent="0.2">
      <c r="A319" s="152"/>
      <c r="B319" s="152"/>
      <c r="C319" s="153"/>
      <c r="D319" s="153"/>
      <c r="E319" s="153"/>
      <c r="F319" s="153"/>
      <c r="G319" s="153"/>
      <c r="H319" s="153"/>
      <c r="I319" s="153"/>
      <c r="J319" s="153"/>
      <c r="K319" s="153"/>
      <c r="L319" s="121" t="str">
        <f t="shared" si="5"/>
        <v xml:space="preserve"> -  - Prazo:  a  - Capital: .0,00€ a .0,00€</v>
      </c>
    </row>
    <row r="320" spans="1:12" x14ac:dyDescent="0.2">
      <c r="A320" s="152"/>
      <c r="B320" s="152"/>
      <c r="C320" s="153"/>
      <c r="D320" s="153"/>
      <c r="E320" s="153"/>
      <c r="F320" s="153"/>
      <c r="G320" s="153"/>
      <c r="H320" s="153"/>
      <c r="I320" s="153"/>
      <c r="J320" s="153"/>
      <c r="K320" s="153"/>
      <c r="L320" s="121" t="str">
        <f t="shared" si="5"/>
        <v xml:space="preserve"> -  - Prazo:  a  - Capital: .0,00€ a .0,00€</v>
      </c>
    </row>
    <row r="321" spans="1:12" x14ac:dyDescent="0.2">
      <c r="A321" s="152"/>
      <c r="B321" s="152"/>
      <c r="C321" s="153"/>
      <c r="D321" s="153"/>
      <c r="E321" s="153"/>
      <c r="F321" s="153"/>
      <c r="G321" s="153"/>
      <c r="H321" s="153"/>
      <c r="I321" s="153"/>
      <c r="J321" s="153"/>
      <c r="K321" s="153"/>
      <c r="L321" s="121" t="str">
        <f t="shared" si="5"/>
        <v xml:space="preserve"> -  - Prazo:  a  - Capital: .0,00€ a .0,00€</v>
      </c>
    </row>
    <row r="322" spans="1:12" x14ac:dyDescent="0.2">
      <c r="A322" s="152"/>
      <c r="B322" s="152"/>
      <c r="C322" s="153"/>
      <c r="D322" s="153"/>
      <c r="E322" s="153"/>
      <c r="F322" s="153"/>
      <c r="G322" s="153"/>
      <c r="H322" s="153"/>
      <c r="I322" s="153"/>
      <c r="J322" s="153"/>
      <c r="K322" s="153"/>
      <c r="L322" s="121" t="str">
        <f t="shared" si="5"/>
        <v xml:space="preserve"> -  - Prazo:  a  - Capital: .0,00€ a .0,00€</v>
      </c>
    </row>
    <row r="323" spans="1:12" x14ac:dyDescent="0.2">
      <c r="A323" s="152"/>
      <c r="B323" s="152"/>
      <c r="C323" s="153"/>
      <c r="D323" s="153"/>
      <c r="E323" s="153"/>
      <c r="F323" s="153"/>
      <c r="G323" s="153"/>
      <c r="H323" s="153"/>
      <c r="I323" s="153"/>
      <c r="J323" s="153"/>
      <c r="K323" s="153"/>
      <c r="L323" s="121" t="str">
        <f t="shared" si="5"/>
        <v xml:space="preserve"> -  - Prazo:  a  - Capital: .0,00€ a .0,00€</v>
      </c>
    </row>
    <row r="324" spans="1:12" x14ac:dyDescent="0.2">
      <c r="A324" s="152"/>
      <c r="B324" s="152"/>
      <c r="C324" s="153"/>
      <c r="D324" s="153"/>
      <c r="E324" s="153"/>
      <c r="F324" s="153"/>
      <c r="G324" s="153"/>
      <c r="H324" s="153"/>
      <c r="I324" s="153"/>
      <c r="J324" s="153"/>
      <c r="K324" s="153"/>
      <c r="L324" s="121" t="str">
        <f t="shared" si="5"/>
        <v xml:space="preserve"> -  - Prazo:  a  - Capital: .0,00€ a .0,00€</v>
      </c>
    </row>
    <row r="325" spans="1:12" x14ac:dyDescent="0.2">
      <c r="A325" s="152"/>
      <c r="B325" s="152"/>
      <c r="C325" s="153"/>
      <c r="D325" s="153"/>
      <c r="E325" s="153"/>
      <c r="F325" s="153"/>
      <c r="G325" s="153"/>
      <c r="H325" s="153"/>
      <c r="I325" s="153"/>
      <c r="J325" s="153"/>
      <c r="K325" s="153"/>
      <c r="L325" s="121" t="str">
        <f t="shared" si="5"/>
        <v xml:space="preserve"> -  - Prazo:  a  - Capital: .0,00€ a .0,00€</v>
      </c>
    </row>
    <row r="326" spans="1:12" x14ac:dyDescent="0.2">
      <c r="A326" s="152"/>
      <c r="B326" s="152"/>
      <c r="C326" s="153"/>
      <c r="D326" s="153"/>
      <c r="E326" s="153"/>
      <c r="F326" s="153"/>
      <c r="G326" s="153"/>
      <c r="H326" s="153"/>
      <c r="I326" s="153"/>
      <c r="J326" s="153"/>
      <c r="K326" s="153"/>
      <c r="L326" s="121" t="str">
        <f t="shared" si="5"/>
        <v xml:space="preserve"> -  - Prazo:  a  - Capital: .0,00€ a .0,00€</v>
      </c>
    </row>
    <row r="327" spans="1:12" x14ac:dyDescent="0.2">
      <c r="A327" s="152"/>
      <c r="B327" s="152"/>
      <c r="C327" s="153"/>
      <c r="D327" s="153"/>
      <c r="E327" s="153"/>
      <c r="F327" s="153"/>
      <c r="G327" s="153"/>
      <c r="H327" s="153"/>
      <c r="I327" s="153"/>
      <c r="J327" s="153"/>
      <c r="K327" s="153"/>
      <c r="L327" s="121" t="str">
        <f t="shared" si="5"/>
        <v xml:space="preserve"> -  - Prazo:  a  - Capital: .0,00€ a .0,00€</v>
      </c>
    </row>
    <row r="328" spans="1:12" x14ac:dyDescent="0.2">
      <c r="A328" s="152"/>
      <c r="B328" s="152"/>
      <c r="C328" s="153"/>
      <c r="D328" s="153"/>
      <c r="E328" s="153"/>
      <c r="F328" s="153"/>
      <c r="G328" s="153"/>
      <c r="H328" s="153"/>
      <c r="I328" s="153"/>
      <c r="J328" s="153"/>
      <c r="K328" s="153"/>
      <c r="L328" s="121" t="str">
        <f t="shared" si="5"/>
        <v xml:space="preserve"> -  - Prazo:  a  - Capital: .0,00€ a .0,00€</v>
      </c>
    </row>
    <row r="329" spans="1:12" x14ac:dyDescent="0.2">
      <c r="A329" s="152"/>
      <c r="B329" s="152"/>
      <c r="C329" s="153"/>
      <c r="D329" s="153"/>
      <c r="E329" s="153"/>
      <c r="F329" s="153"/>
      <c r="G329" s="153"/>
      <c r="H329" s="153"/>
      <c r="I329" s="153"/>
      <c r="J329" s="153"/>
      <c r="K329" s="153"/>
      <c r="L329" s="121" t="str">
        <f t="shared" si="5"/>
        <v xml:space="preserve"> -  - Prazo:  a  - Capital: .0,00€ a .0,00€</v>
      </c>
    </row>
    <row r="330" spans="1:12" x14ac:dyDescent="0.2">
      <c r="A330" s="152"/>
      <c r="B330" s="152"/>
      <c r="C330" s="153"/>
      <c r="D330" s="153"/>
      <c r="E330" s="153"/>
      <c r="F330" s="153"/>
      <c r="G330" s="153"/>
      <c r="H330" s="153"/>
      <c r="I330" s="153"/>
      <c r="J330" s="153"/>
      <c r="K330" s="153"/>
      <c r="L330" s="121" t="str">
        <f t="shared" si="5"/>
        <v xml:space="preserve"> -  - Prazo:  a  - Capital: .0,00€ a .0,00€</v>
      </c>
    </row>
    <row r="331" spans="1:12" x14ac:dyDescent="0.2">
      <c r="A331" s="152"/>
      <c r="B331" s="152"/>
      <c r="C331" s="153"/>
      <c r="D331" s="153"/>
      <c r="E331" s="153"/>
      <c r="F331" s="153"/>
      <c r="G331" s="153"/>
      <c r="H331" s="153"/>
      <c r="I331" s="153"/>
      <c r="J331" s="153"/>
      <c r="K331" s="153"/>
      <c r="L331" s="121" t="str">
        <f t="shared" si="5"/>
        <v xml:space="preserve"> -  - Prazo:  a  - Capital: .0,00€ a .0,00€</v>
      </c>
    </row>
    <row r="332" spans="1:12" x14ac:dyDescent="0.2">
      <c r="A332" s="152"/>
      <c r="B332" s="152"/>
      <c r="C332" s="153"/>
      <c r="D332" s="153"/>
      <c r="E332" s="153"/>
      <c r="F332" s="153"/>
      <c r="G332" s="153"/>
      <c r="H332" s="153"/>
      <c r="I332" s="153"/>
      <c r="J332" s="153"/>
      <c r="K332" s="153"/>
      <c r="L332" s="121" t="str">
        <f t="shared" si="5"/>
        <v xml:space="preserve"> -  - Prazo:  a  - Capital: .0,00€ a .0,00€</v>
      </c>
    </row>
    <row r="333" spans="1:12" x14ac:dyDescent="0.2">
      <c r="A333" s="152"/>
      <c r="B333" s="152"/>
      <c r="C333" s="153"/>
      <c r="D333" s="153"/>
      <c r="E333" s="153"/>
      <c r="F333" s="153"/>
      <c r="G333" s="153"/>
      <c r="H333" s="153"/>
      <c r="I333" s="153"/>
      <c r="J333" s="153"/>
      <c r="K333" s="153"/>
      <c r="L333" s="121" t="str">
        <f t="shared" si="5"/>
        <v xml:space="preserve"> -  - Prazo:  a  - Capital: .0,00€ a .0,00€</v>
      </c>
    </row>
    <row r="334" spans="1:12" x14ac:dyDescent="0.2">
      <c r="A334" s="152"/>
      <c r="B334" s="152"/>
      <c r="C334" s="153"/>
      <c r="D334" s="153"/>
      <c r="E334" s="153"/>
      <c r="F334" s="153"/>
      <c r="G334" s="153"/>
      <c r="H334" s="153"/>
      <c r="I334" s="153"/>
      <c r="J334" s="153"/>
      <c r="K334" s="153"/>
      <c r="L334" s="121" t="str">
        <f t="shared" si="5"/>
        <v xml:space="preserve"> -  - Prazo:  a  - Capital: .0,00€ a .0,00€</v>
      </c>
    </row>
    <row r="335" spans="1:12" x14ac:dyDescent="0.2">
      <c r="A335" s="152"/>
      <c r="B335" s="152"/>
      <c r="C335" s="153"/>
      <c r="D335" s="153"/>
      <c r="E335" s="153"/>
      <c r="F335" s="153"/>
      <c r="G335" s="153"/>
      <c r="H335" s="153"/>
      <c r="I335" s="153"/>
      <c r="J335" s="153"/>
      <c r="K335" s="153"/>
      <c r="L335" s="121" t="str">
        <f t="shared" si="5"/>
        <v xml:space="preserve"> -  - Prazo:  a  - Capital: .0,00€ a .0,00€</v>
      </c>
    </row>
    <row r="336" spans="1:12" x14ac:dyDescent="0.2">
      <c r="A336" s="152"/>
      <c r="B336" s="152"/>
      <c r="C336" s="153"/>
      <c r="D336" s="153"/>
      <c r="E336" s="153"/>
      <c r="F336" s="153"/>
      <c r="G336" s="153"/>
      <c r="H336" s="153"/>
      <c r="I336" s="153"/>
      <c r="J336" s="153"/>
      <c r="K336" s="153"/>
      <c r="L336" s="121" t="str">
        <f t="shared" si="5"/>
        <v xml:space="preserve"> -  - Prazo:  a  - Capital: .0,00€ a .0,00€</v>
      </c>
    </row>
    <row r="337" spans="1:12" x14ac:dyDescent="0.2">
      <c r="A337" s="152"/>
      <c r="B337" s="152"/>
      <c r="C337" s="153"/>
      <c r="D337" s="153"/>
      <c r="E337" s="153"/>
      <c r="F337" s="153"/>
      <c r="G337" s="153"/>
      <c r="H337" s="153"/>
      <c r="I337" s="153"/>
      <c r="J337" s="153"/>
      <c r="K337" s="153"/>
      <c r="L337" s="121" t="str">
        <f t="shared" si="5"/>
        <v xml:space="preserve"> -  - Prazo:  a  - Capital: .0,00€ a .0,00€</v>
      </c>
    </row>
    <row r="338" spans="1:12" x14ac:dyDescent="0.2">
      <c r="A338" s="152"/>
      <c r="B338" s="152"/>
      <c r="C338" s="153"/>
      <c r="D338" s="153"/>
      <c r="E338" s="153"/>
      <c r="F338" s="153"/>
      <c r="G338" s="153"/>
      <c r="H338" s="153"/>
      <c r="I338" s="153"/>
      <c r="J338" s="153"/>
      <c r="K338" s="153"/>
      <c r="L338" s="121" t="str">
        <f t="shared" si="5"/>
        <v xml:space="preserve"> -  - Prazo:  a  - Capital: .0,00€ a .0,00€</v>
      </c>
    </row>
    <row r="339" spans="1:12" x14ac:dyDescent="0.2">
      <c r="A339" s="152"/>
      <c r="B339" s="152"/>
      <c r="C339" s="153"/>
      <c r="D339" s="153"/>
      <c r="E339" s="153"/>
      <c r="F339" s="153"/>
      <c r="G339" s="153"/>
      <c r="H339" s="153"/>
      <c r="I339" s="153"/>
      <c r="J339" s="153"/>
      <c r="K339" s="153"/>
      <c r="L339" s="121" t="str">
        <f t="shared" si="5"/>
        <v xml:space="preserve"> -  - Prazo:  a  - Capital: .0,00€ a .0,00€</v>
      </c>
    </row>
    <row r="340" spans="1:12" x14ac:dyDescent="0.2">
      <c r="A340" s="152"/>
      <c r="B340" s="152"/>
      <c r="C340" s="153"/>
      <c r="D340" s="153"/>
      <c r="E340" s="153"/>
      <c r="F340" s="153"/>
      <c r="G340" s="153"/>
      <c r="H340" s="153"/>
      <c r="I340" s="153"/>
      <c r="J340" s="153"/>
      <c r="K340" s="153"/>
      <c r="L340" s="121" t="str">
        <f t="shared" si="5"/>
        <v xml:space="preserve"> -  - Prazo:  a  - Capital: .0,00€ a .0,00€</v>
      </c>
    </row>
    <row r="341" spans="1:12" x14ac:dyDescent="0.2">
      <c r="A341" s="152"/>
      <c r="B341" s="152"/>
      <c r="C341" s="153"/>
      <c r="D341" s="153"/>
      <c r="E341" s="153"/>
      <c r="F341" s="153"/>
      <c r="G341" s="153"/>
      <c r="H341" s="153"/>
      <c r="I341" s="153"/>
      <c r="J341" s="153"/>
      <c r="K341" s="153"/>
      <c r="L341" s="121" t="str">
        <f t="shared" si="5"/>
        <v xml:space="preserve"> -  - Prazo:  a  - Capital: .0,00€ a .0,00€</v>
      </c>
    </row>
    <row r="342" spans="1:12" x14ac:dyDescent="0.2">
      <c r="A342" s="152"/>
      <c r="B342" s="152"/>
      <c r="C342" s="153"/>
      <c r="D342" s="153"/>
      <c r="E342" s="153"/>
      <c r="F342" s="153"/>
      <c r="G342" s="153"/>
      <c r="H342" s="153"/>
      <c r="I342" s="153"/>
      <c r="J342" s="153"/>
      <c r="K342" s="153"/>
      <c r="L342" s="121" t="str">
        <f t="shared" si="5"/>
        <v xml:space="preserve"> -  - Prazo:  a  - Capital: .0,00€ a .0,00€</v>
      </c>
    </row>
    <row r="343" spans="1:12" x14ac:dyDescent="0.2">
      <c r="A343" s="152"/>
      <c r="B343" s="152"/>
      <c r="C343" s="153"/>
      <c r="D343" s="153"/>
      <c r="E343" s="153"/>
      <c r="F343" s="153"/>
      <c r="G343" s="153"/>
      <c r="H343" s="153"/>
      <c r="I343" s="153"/>
      <c r="J343" s="153"/>
      <c r="K343" s="153"/>
      <c r="L343" s="121" t="str">
        <f t="shared" si="5"/>
        <v xml:space="preserve"> -  - Prazo:  a  - Capital: .0,00€ a .0,00€</v>
      </c>
    </row>
    <row r="344" spans="1:12" x14ac:dyDescent="0.2">
      <c r="A344" s="152"/>
      <c r="B344" s="152"/>
      <c r="C344" s="153"/>
      <c r="D344" s="153"/>
      <c r="E344" s="153"/>
      <c r="F344" s="153"/>
      <c r="G344" s="153"/>
      <c r="H344" s="153"/>
      <c r="I344" s="153"/>
      <c r="J344" s="153"/>
      <c r="K344" s="153"/>
      <c r="L344" s="121" t="str">
        <f t="shared" si="5"/>
        <v xml:space="preserve"> -  - Prazo:  a  - Capital: .0,00€ a .0,00€</v>
      </c>
    </row>
    <row r="345" spans="1:12" x14ac:dyDescent="0.2">
      <c r="A345" s="152"/>
      <c r="B345" s="152"/>
      <c r="C345" s="153"/>
      <c r="D345" s="153"/>
      <c r="E345" s="153"/>
      <c r="F345" s="153"/>
      <c r="G345" s="153"/>
      <c r="H345" s="153"/>
      <c r="I345" s="153"/>
      <c r="J345" s="153"/>
      <c r="K345" s="153"/>
      <c r="L345" s="121" t="str">
        <f t="shared" si="5"/>
        <v xml:space="preserve"> -  - Prazo:  a  - Capital: .0,00€ a .0,00€</v>
      </c>
    </row>
    <row r="346" spans="1:12" x14ac:dyDescent="0.2">
      <c r="A346" s="152"/>
      <c r="B346" s="152"/>
      <c r="C346" s="153"/>
      <c r="D346" s="153"/>
      <c r="E346" s="153"/>
      <c r="F346" s="153"/>
      <c r="G346" s="153"/>
      <c r="H346" s="153"/>
      <c r="I346" s="153"/>
      <c r="J346" s="153"/>
      <c r="K346" s="153"/>
      <c r="L346" s="121" t="str">
        <f t="shared" si="5"/>
        <v xml:space="preserve"> -  - Prazo:  a  - Capital: .0,00€ a .0,00€</v>
      </c>
    </row>
    <row r="347" spans="1:12" x14ac:dyDescent="0.2">
      <c r="A347" s="152"/>
      <c r="B347" s="152"/>
      <c r="C347" s="153"/>
      <c r="D347" s="153"/>
      <c r="E347" s="153"/>
      <c r="F347" s="153"/>
      <c r="G347" s="153"/>
      <c r="H347" s="153"/>
      <c r="I347" s="153"/>
      <c r="J347" s="153"/>
      <c r="K347" s="153"/>
      <c r="L347" s="121" t="str">
        <f t="shared" si="5"/>
        <v xml:space="preserve"> -  - Prazo:  a  - Capital: .0,00€ a .0,00€</v>
      </c>
    </row>
    <row r="348" spans="1:12" x14ac:dyDescent="0.2">
      <c r="A348" s="152"/>
      <c r="B348" s="152"/>
      <c r="C348" s="153"/>
      <c r="D348" s="153"/>
      <c r="E348" s="153"/>
      <c r="F348" s="153"/>
      <c r="G348" s="153"/>
      <c r="H348" s="153"/>
      <c r="I348" s="153"/>
      <c r="J348" s="153"/>
      <c r="K348" s="153"/>
      <c r="L348" s="121" t="str">
        <f t="shared" si="5"/>
        <v xml:space="preserve"> -  - Prazo:  a  - Capital: .0,00€ a .0,00€</v>
      </c>
    </row>
    <row r="349" spans="1:12" x14ac:dyDescent="0.2">
      <c r="A349" s="152"/>
      <c r="B349" s="152"/>
      <c r="C349" s="153"/>
      <c r="D349" s="153"/>
      <c r="E349" s="153"/>
      <c r="F349" s="153"/>
      <c r="G349" s="153"/>
      <c r="H349" s="153"/>
      <c r="I349" s="153"/>
      <c r="J349" s="153"/>
      <c r="K349" s="153"/>
      <c r="L349" s="121" t="str">
        <f t="shared" si="5"/>
        <v xml:space="preserve"> -  - Prazo:  a  - Capital: .0,00€ a .0,00€</v>
      </c>
    </row>
    <row r="350" spans="1:12" x14ac:dyDescent="0.2">
      <c r="A350" s="152"/>
      <c r="B350" s="152"/>
      <c r="C350" s="153"/>
      <c r="D350" s="153"/>
      <c r="E350" s="153"/>
      <c r="F350" s="153"/>
      <c r="G350" s="153"/>
      <c r="H350" s="153"/>
      <c r="I350" s="153"/>
      <c r="J350" s="153"/>
      <c r="K350" s="153"/>
      <c r="L350" s="121" t="str">
        <f t="shared" si="5"/>
        <v xml:space="preserve"> -  - Prazo:  a  - Capital: .0,00€ a .0,00€</v>
      </c>
    </row>
    <row r="351" spans="1:12" x14ac:dyDescent="0.2">
      <c r="A351" s="152"/>
      <c r="B351" s="152"/>
      <c r="C351" s="153"/>
      <c r="D351" s="153"/>
      <c r="E351" s="153"/>
      <c r="F351" s="153"/>
      <c r="G351" s="153"/>
      <c r="H351" s="153"/>
      <c r="I351" s="153"/>
      <c r="J351" s="153"/>
      <c r="K351" s="153"/>
      <c r="L351" s="121" t="str">
        <f t="shared" si="5"/>
        <v xml:space="preserve"> -  - Prazo:  a  - Capital: .0,00€ a .0,00€</v>
      </c>
    </row>
    <row r="352" spans="1:12" x14ac:dyDescent="0.2">
      <c r="A352" s="152"/>
      <c r="B352" s="152"/>
      <c r="C352" s="153"/>
      <c r="D352" s="153"/>
      <c r="E352" s="153"/>
      <c r="F352" s="153"/>
      <c r="G352" s="153"/>
      <c r="H352" s="153"/>
      <c r="I352" s="153"/>
      <c r="J352" s="153"/>
      <c r="K352" s="153"/>
      <c r="L352" s="121" t="str">
        <f t="shared" si="5"/>
        <v xml:space="preserve"> -  - Prazo:  a  - Capital: .0,00€ a .0,00€</v>
      </c>
    </row>
    <row r="353" spans="1:12" x14ac:dyDescent="0.2">
      <c r="A353" s="152"/>
      <c r="B353" s="152"/>
      <c r="C353" s="153"/>
      <c r="D353" s="153"/>
      <c r="E353" s="153"/>
      <c r="F353" s="153"/>
      <c r="G353" s="153"/>
      <c r="H353" s="153"/>
      <c r="I353" s="153"/>
      <c r="J353" s="153"/>
      <c r="K353" s="153"/>
      <c r="L353" s="121" t="str">
        <f t="shared" si="5"/>
        <v xml:space="preserve"> -  - Prazo:  a  - Capital: .0,00€ a .0,00€</v>
      </c>
    </row>
    <row r="354" spans="1:12" x14ac:dyDescent="0.2">
      <c r="A354" s="152"/>
      <c r="B354" s="152"/>
      <c r="C354" s="153"/>
      <c r="D354" s="153"/>
      <c r="E354" s="153"/>
      <c r="F354" s="153"/>
      <c r="G354" s="153"/>
      <c r="H354" s="153"/>
      <c r="I354" s="153"/>
      <c r="J354" s="153"/>
      <c r="K354" s="153"/>
      <c r="L354" s="121" t="str">
        <f t="shared" si="5"/>
        <v xml:space="preserve"> -  - Prazo:  a  - Capital: .0,00€ a .0,00€</v>
      </c>
    </row>
    <row r="355" spans="1:12" x14ac:dyDescent="0.2">
      <c r="A355" s="152"/>
      <c r="B355" s="152"/>
      <c r="C355" s="153"/>
      <c r="D355" s="153"/>
      <c r="E355" s="153"/>
      <c r="F355" s="153"/>
      <c r="G355" s="153"/>
      <c r="H355" s="153"/>
      <c r="I355" s="153"/>
      <c r="J355" s="153"/>
      <c r="K355" s="153"/>
      <c r="L355" s="121" t="str">
        <f t="shared" si="5"/>
        <v xml:space="preserve"> -  - Prazo:  a  - Capital: .0,00€ a .0,00€</v>
      </c>
    </row>
    <row r="356" spans="1:12" x14ac:dyDescent="0.2">
      <c r="A356" s="152"/>
      <c r="B356" s="152"/>
      <c r="C356" s="153"/>
      <c r="D356" s="153"/>
      <c r="E356" s="153"/>
      <c r="F356" s="153"/>
      <c r="G356" s="153"/>
      <c r="H356" s="153"/>
      <c r="I356" s="153"/>
      <c r="J356" s="153"/>
      <c r="K356" s="153"/>
      <c r="L356" s="121" t="str">
        <f t="shared" si="5"/>
        <v xml:space="preserve"> -  - Prazo:  a  - Capital: .0,00€ a .0,00€</v>
      </c>
    </row>
    <row r="357" spans="1:12" x14ac:dyDescent="0.2">
      <c r="A357" s="152"/>
      <c r="B357" s="152"/>
      <c r="C357" s="153"/>
      <c r="D357" s="153"/>
      <c r="E357" s="153"/>
      <c r="F357" s="153"/>
      <c r="G357" s="153"/>
      <c r="H357" s="153"/>
      <c r="I357" s="153"/>
      <c r="J357" s="153"/>
      <c r="K357" s="153"/>
      <c r="L357" s="121" t="str">
        <f t="shared" si="5"/>
        <v xml:space="preserve"> -  - Prazo:  a  - Capital: .0,00€ a .0,00€</v>
      </c>
    </row>
    <row r="358" spans="1:12" x14ac:dyDescent="0.2">
      <c r="A358" s="152"/>
      <c r="B358" s="152"/>
      <c r="C358" s="153"/>
      <c r="D358" s="153"/>
      <c r="E358" s="153"/>
      <c r="F358" s="153"/>
      <c r="G358" s="153"/>
      <c r="H358" s="153"/>
      <c r="I358" s="153"/>
      <c r="J358" s="153"/>
      <c r="K358" s="153"/>
      <c r="L358" s="121" t="str">
        <f t="shared" si="5"/>
        <v xml:space="preserve"> -  - Prazo:  a  - Capital: .0,00€ a .0,00€</v>
      </c>
    </row>
    <row r="359" spans="1:12" x14ac:dyDescent="0.2">
      <c r="A359" s="152"/>
      <c r="B359" s="152"/>
      <c r="C359" s="153"/>
      <c r="D359" s="153"/>
      <c r="E359" s="153"/>
      <c r="F359" s="153"/>
      <c r="G359" s="153"/>
      <c r="H359" s="153"/>
      <c r="I359" s="153"/>
      <c r="J359" s="153"/>
      <c r="K359" s="153"/>
      <c r="L359" s="121" t="str">
        <f t="shared" si="5"/>
        <v xml:space="preserve"> -  - Prazo:  a  - Capital: .0,00€ a .0,00€</v>
      </c>
    </row>
    <row r="360" spans="1:12" x14ac:dyDescent="0.2">
      <c r="A360" s="152"/>
      <c r="B360" s="152"/>
      <c r="C360" s="153"/>
      <c r="D360" s="153"/>
      <c r="E360" s="153"/>
      <c r="F360" s="153"/>
      <c r="G360" s="153"/>
      <c r="H360" s="153"/>
      <c r="I360" s="153"/>
      <c r="J360" s="153"/>
      <c r="K360" s="153"/>
      <c r="L360" s="121" t="str">
        <f t="shared" si="5"/>
        <v xml:space="preserve"> -  - Prazo:  a  - Capital: .0,00€ a .0,00€</v>
      </c>
    </row>
    <row r="361" spans="1:12" x14ac:dyDescent="0.2">
      <c r="A361" s="152"/>
      <c r="B361" s="152"/>
      <c r="C361" s="153"/>
      <c r="D361" s="153"/>
      <c r="E361" s="153"/>
      <c r="F361" s="153"/>
      <c r="G361" s="153"/>
      <c r="H361" s="153"/>
      <c r="I361" s="153"/>
      <c r="J361" s="153"/>
      <c r="K361" s="153"/>
      <c r="L361" s="121" t="str">
        <f t="shared" si="5"/>
        <v xml:space="preserve"> -  - Prazo:  a  - Capital: .0,00€ a .0,00€</v>
      </c>
    </row>
    <row r="362" spans="1:12" x14ac:dyDescent="0.2">
      <c r="A362" s="152"/>
      <c r="B362" s="152"/>
      <c r="C362" s="153"/>
      <c r="D362" s="153"/>
      <c r="E362" s="153"/>
      <c r="F362" s="153"/>
      <c r="G362" s="153"/>
      <c r="H362" s="153"/>
      <c r="I362" s="153"/>
      <c r="J362" s="153"/>
      <c r="K362" s="153"/>
      <c r="L362" s="121" t="str">
        <f t="shared" si="5"/>
        <v xml:space="preserve"> -  - Prazo:  a  - Capital: .0,00€ a .0,00€</v>
      </c>
    </row>
    <row r="363" spans="1:12" x14ac:dyDescent="0.2">
      <c r="A363" s="152"/>
      <c r="B363" s="152"/>
      <c r="C363" s="153"/>
      <c r="D363" s="153"/>
      <c r="E363" s="153"/>
      <c r="F363" s="153"/>
      <c r="G363" s="153"/>
      <c r="H363" s="153"/>
      <c r="I363" s="153"/>
      <c r="J363" s="153"/>
      <c r="K363" s="153"/>
      <c r="L363" s="121" t="str">
        <f t="shared" si="5"/>
        <v xml:space="preserve"> -  - Prazo:  a  - Capital: .0,00€ a .0,00€</v>
      </c>
    </row>
    <row r="364" spans="1:12" x14ac:dyDescent="0.2">
      <c r="A364" s="152"/>
      <c r="B364" s="152"/>
      <c r="C364" s="153"/>
      <c r="D364" s="153"/>
      <c r="E364" s="153"/>
      <c r="F364" s="153"/>
      <c r="G364" s="153"/>
      <c r="H364" s="153"/>
      <c r="I364" s="153"/>
      <c r="J364" s="153"/>
      <c r="K364" s="153"/>
      <c r="L364" s="121" t="str">
        <f t="shared" si="5"/>
        <v xml:space="preserve"> -  - Prazo:  a  - Capital: .0,00€ a .0,00€</v>
      </c>
    </row>
    <row r="365" spans="1:12" x14ac:dyDescent="0.2">
      <c r="A365" s="152"/>
      <c r="B365" s="152"/>
      <c r="C365" s="153"/>
      <c r="D365" s="153"/>
      <c r="E365" s="153"/>
      <c r="F365" s="153"/>
      <c r="G365" s="153"/>
      <c r="H365" s="153"/>
      <c r="I365" s="153"/>
      <c r="J365" s="153"/>
      <c r="K365" s="153"/>
      <c r="L365" s="121" t="str">
        <f t="shared" si="5"/>
        <v xml:space="preserve"> -  - Prazo:  a  - Capital: .0,00€ a .0,00€</v>
      </c>
    </row>
    <row r="366" spans="1:12" x14ac:dyDescent="0.2">
      <c r="A366" s="152"/>
      <c r="B366" s="152"/>
      <c r="C366" s="153"/>
      <c r="D366" s="153"/>
      <c r="E366" s="153"/>
      <c r="F366" s="153"/>
      <c r="G366" s="153"/>
      <c r="H366" s="153"/>
      <c r="I366" s="153"/>
      <c r="J366" s="153"/>
      <c r="K366" s="153"/>
      <c r="L366" s="121" t="str">
        <f t="shared" si="5"/>
        <v xml:space="preserve"> -  - Prazo:  a  - Capital: .0,00€ a .0,00€</v>
      </c>
    </row>
    <row r="367" spans="1:12" x14ac:dyDescent="0.2">
      <c r="A367" s="152"/>
      <c r="B367" s="152"/>
      <c r="C367" s="153"/>
      <c r="D367" s="153"/>
      <c r="E367" s="153"/>
      <c r="F367" s="153"/>
      <c r="G367" s="153"/>
      <c r="H367" s="153"/>
      <c r="I367" s="153"/>
      <c r="J367" s="153"/>
      <c r="K367" s="153"/>
      <c r="L367" s="121" t="str">
        <f t="shared" si="5"/>
        <v xml:space="preserve"> -  - Prazo:  a  - Capital: .0,00€ a .0,00€</v>
      </c>
    </row>
    <row r="368" spans="1:12" x14ac:dyDescent="0.2">
      <c r="A368" s="152"/>
      <c r="B368" s="152"/>
      <c r="C368" s="153"/>
      <c r="D368" s="153"/>
      <c r="E368" s="153"/>
      <c r="F368" s="153"/>
      <c r="G368" s="153"/>
      <c r="H368" s="153"/>
      <c r="I368" s="153"/>
      <c r="J368" s="153"/>
      <c r="K368" s="153"/>
      <c r="L368" s="121" t="str">
        <f t="shared" si="5"/>
        <v xml:space="preserve"> -  - Prazo:  a  - Capital: .0,00€ a .0,00€</v>
      </c>
    </row>
    <row r="369" spans="1:12" x14ac:dyDescent="0.2">
      <c r="A369" s="152"/>
      <c r="B369" s="152"/>
      <c r="C369" s="153"/>
      <c r="D369" s="153"/>
      <c r="E369" s="153"/>
      <c r="F369" s="153"/>
      <c r="G369" s="153"/>
      <c r="H369" s="153"/>
      <c r="I369" s="153"/>
      <c r="J369" s="153"/>
      <c r="K369" s="153"/>
      <c r="L369" s="121" t="str">
        <f t="shared" si="5"/>
        <v xml:space="preserve"> -  - Prazo:  a  - Capital: .0,00€ a .0,00€</v>
      </c>
    </row>
    <row r="370" spans="1:12" x14ac:dyDescent="0.2">
      <c r="A370" s="152"/>
      <c r="B370" s="152"/>
      <c r="C370" s="153"/>
      <c r="D370" s="153"/>
      <c r="E370" s="153"/>
      <c r="F370" s="153"/>
      <c r="G370" s="153"/>
      <c r="H370" s="153"/>
      <c r="I370" s="153"/>
      <c r="J370" s="153"/>
      <c r="K370" s="153"/>
      <c r="L370" s="121" t="str">
        <f t="shared" si="5"/>
        <v xml:space="preserve"> -  - Prazo:  a  - Capital: .0,00€ a .0,00€</v>
      </c>
    </row>
    <row r="371" spans="1:12" x14ac:dyDescent="0.2">
      <c r="A371" s="152"/>
      <c r="B371" s="152"/>
      <c r="C371" s="153"/>
      <c r="D371" s="153"/>
      <c r="E371" s="153"/>
      <c r="F371" s="153"/>
      <c r="G371" s="153"/>
      <c r="H371" s="153"/>
      <c r="I371" s="153"/>
      <c r="J371" s="153"/>
      <c r="K371" s="153"/>
      <c r="L371" s="121" t="str">
        <f t="shared" si="5"/>
        <v xml:space="preserve"> -  - Prazo:  a  - Capital: .0,00€ a .0,00€</v>
      </c>
    </row>
    <row r="372" spans="1:12" x14ac:dyDescent="0.2">
      <c r="A372" s="152"/>
      <c r="B372" s="152"/>
      <c r="C372" s="153"/>
      <c r="D372" s="153"/>
      <c r="E372" s="153"/>
      <c r="F372" s="153"/>
      <c r="G372" s="153"/>
      <c r="H372" s="153"/>
      <c r="I372" s="153"/>
      <c r="J372" s="153"/>
      <c r="K372" s="153"/>
      <c r="L372" s="121" t="str">
        <f t="shared" ref="L372:L435" si="6">+A372&amp;" - "&amp;B372&amp;" - "&amp;"Prazo: "&amp;C372&amp;" a "&amp;D372&amp;" - "&amp;"Capital: "&amp;TEXT(E372,"#.##0,00€")&amp;" a "&amp;TEXT(F372,"#.##0,00€")</f>
        <v xml:space="preserve"> -  - Prazo:  a  - Capital: .0,00€ a .0,00€</v>
      </c>
    </row>
    <row r="373" spans="1:12" x14ac:dyDescent="0.2">
      <c r="A373" s="152"/>
      <c r="B373" s="152"/>
      <c r="C373" s="153"/>
      <c r="D373" s="153"/>
      <c r="E373" s="153"/>
      <c r="F373" s="153"/>
      <c r="G373" s="153"/>
      <c r="H373" s="153"/>
      <c r="I373" s="153"/>
      <c r="J373" s="153"/>
      <c r="K373" s="153"/>
      <c r="L373" s="121" t="str">
        <f t="shared" si="6"/>
        <v xml:space="preserve"> -  - Prazo:  a  - Capital: .0,00€ a .0,00€</v>
      </c>
    </row>
    <row r="374" spans="1:12" x14ac:dyDescent="0.2">
      <c r="A374" s="152"/>
      <c r="B374" s="152"/>
      <c r="C374" s="153"/>
      <c r="D374" s="153"/>
      <c r="E374" s="153"/>
      <c r="F374" s="153"/>
      <c r="G374" s="153"/>
      <c r="H374" s="153"/>
      <c r="I374" s="153"/>
      <c r="J374" s="153"/>
      <c r="K374" s="153"/>
      <c r="L374" s="121" t="str">
        <f t="shared" si="6"/>
        <v xml:space="preserve"> -  - Prazo:  a  - Capital: .0,00€ a .0,00€</v>
      </c>
    </row>
    <row r="375" spans="1:12" x14ac:dyDescent="0.2">
      <c r="A375" s="152"/>
      <c r="B375" s="152"/>
      <c r="C375" s="153"/>
      <c r="D375" s="153"/>
      <c r="E375" s="153"/>
      <c r="F375" s="153"/>
      <c r="G375" s="153"/>
      <c r="H375" s="153"/>
      <c r="I375" s="153"/>
      <c r="J375" s="153"/>
      <c r="K375" s="153"/>
      <c r="L375" s="121" t="str">
        <f t="shared" si="6"/>
        <v xml:space="preserve"> -  - Prazo:  a  - Capital: .0,00€ a .0,00€</v>
      </c>
    </row>
    <row r="376" spans="1:12" x14ac:dyDescent="0.2">
      <c r="A376" s="152"/>
      <c r="B376" s="152"/>
      <c r="C376" s="153"/>
      <c r="D376" s="153"/>
      <c r="E376" s="153"/>
      <c r="F376" s="153"/>
      <c r="G376" s="153"/>
      <c r="H376" s="153"/>
      <c r="I376" s="153"/>
      <c r="J376" s="153"/>
      <c r="K376" s="153"/>
      <c r="L376" s="121" t="str">
        <f t="shared" si="6"/>
        <v xml:space="preserve"> -  - Prazo:  a  - Capital: .0,00€ a .0,00€</v>
      </c>
    </row>
    <row r="377" spans="1:12" x14ac:dyDescent="0.2">
      <c r="A377" s="152"/>
      <c r="B377" s="152"/>
      <c r="C377" s="153"/>
      <c r="D377" s="153"/>
      <c r="E377" s="153"/>
      <c r="F377" s="153"/>
      <c r="G377" s="153"/>
      <c r="H377" s="153"/>
      <c r="I377" s="153"/>
      <c r="J377" s="153"/>
      <c r="K377" s="153"/>
      <c r="L377" s="121" t="str">
        <f t="shared" si="6"/>
        <v xml:space="preserve"> -  - Prazo:  a  - Capital: .0,00€ a .0,00€</v>
      </c>
    </row>
    <row r="378" spans="1:12" x14ac:dyDescent="0.2">
      <c r="A378" s="152"/>
      <c r="B378" s="152"/>
      <c r="C378" s="153"/>
      <c r="D378" s="153"/>
      <c r="E378" s="153"/>
      <c r="F378" s="153"/>
      <c r="G378" s="153"/>
      <c r="H378" s="153"/>
      <c r="I378" s="153"/>
      <c r="J378" s="153"/>
      <c r="K378" s="153"/>
      <c r="L378" s="121" t="str">
        <f t="shared" si="6"/>
        <v xml:space="preserve"> -  - Prazo:  a  - Capital: .0,00€ a .0,00€</v>
      </c>
    </row>
    <row r="379" spans="1:12" x14ac:dyDescent="0.2">
      <c r="A379" s="152"/>
      <c r="B379" s="152"/>
      <c r="C379" s="153"/>
      <c r="D379" s="153"/>
      <c r="E379" s="153"/>
      <c r="F379" s="153"/>
      <c r="G379" s="153"/>
      <c r="H379" s="153"/>
      <c r="I379" s="153"/>
      <c r="J379" s="153"/>
      <c r="K379" s="153"/>
      <c r="L379" s="121" t="str">
        <f t="shared" si="6"/>
        <v xml:space="preserve"> -  - Prazo:  a  - Capital: .0,00€ a .0,00€</v>
      </c>
    </row>
    <row r="380" spans="1:12" x14ac:dyDescent="0.2">
      <c r="A380" s="152"/>
      <c r="B380" s="152"/>
      <c r="C380" s="153"/>
      <c r="D380" s="153"/>
      <c r="E380" s="153"/>
      <c r="F380" s="153"/>
      <c r="G380" s="153"/>
      <c r="H380" s="153"/>
      <c r="I380" s="153"/>
      <c r="J380" s="153"/>
      <c r="K380" s="153"/>
      <c r="L380" s="121" t="str">
        <f t="shared" si="6"/>
        <v xml:space="preserve"> -  - Prazo:  a  - Capital: .0,00€ a .0,00€</v>
      </c>
    </row>
    <row r="381" spans="1:12" x14ac:dyDescent="0.2">
      <c r="A381" s="152"/>
      <c r="B381" s="152"/>
      <c r="C381" s="153"/>
      <c r="D381" s="153"/>
      <c r="E381" s="153"/>
      <c r="F381" s="153"/>
      <c r="G381" s="153"/>
      <c r="H381" s="153"/>
      <c r="I381" s="153"/>
      <c r="J381" s="153"/>
      <c r="K381" s="153"/>
      <c r="L381" s="121" t="str">
        <f t="shared" si="6"/>
        <v xml:space="preserve"> -  - Prazo:  a  - Capital: .0,00€ a .0,00€</v>
      </c>
    </row>
    <row r="382" spans="1:12" x14ac:dyDescent="0.2">
      <c r="A382" s="152"/>
      <c r="B382" s="152"/>
      <c r="C382" s="153"/>
      <c r="D382" s="153"/>
      <c r="E382" s="153"/>
      <c r="F382" s="153"/>
      <c r="G382" s="153"/>
      <c r="H382" s="153"/>
      <c r="I382" s="153"/>
      <c r="J382" s="153"/>
      <c r="K382" s="153"/>
      <c r="L382" s="121" t="str">
        <f t="shared" si="6"/>
        <v xml:space="preserve"> -  - Prazo:  a  - Capital: .0,00€ a .0,00€</v>
      </c>
    </row>
    <row r="383" spans="1:12" x14ac:dyDescent="0.2">
      <c r="A383" s="152"/>
      <c r="B383" s="152"/>
      <c r="C383" s="153"/>
      <c r="D383" s="153"/>
      <c r="E383" s="153"/>
      <c r="F383" s="153"/>
      <c r="G383" s="153"/>
      <c r="H383" s="153"/>
      <c r="I383" s="153"/>
      <c r="J383" s="153"/>
      <c r="K383" s="153"/>
      <c r="L383" s="121" t="str">
        <f t="shared" si="6"/>
        <v xml:space="preserve"> -  - Prazo:  a  - Capital: .0,00€ a .0,00€</v>
      </c>
    </row>
    <row r="384" spans="1:12" x14ac:dyDescent="0.2">
      <c r="A384" s="152"/>
      <c r="B384" s="152"/>
      <c r="C384" s="153"/>
      <c r="D384" s="153"/>
      <c r="E384" s="153"/>
      <c r="F384" s="153"/>
      <c r="G384" s="153"/>
      <c r="H384" s="153"/>
      <c r="I384" s="153"/>
      <c r="J384" s="153"/>
      <c r="K384" s="153"/>
      <c r="L384" s="121" t="str">
        <f t="shared" si="6"/>
        <v xml:space="preserve"> -  - Prazo:  a  - Capital: .0,00€ a .0,00€</v>
      </c>
    </row>
    <row r="385" spans="1:12" x14ac:dyDescent="0.2">
      <c r="A385" s="152"/>
      <c r="B385" s="152"/>
      <c r="C385" s="153"/>
      <c r="D385" s="153"/>
      <c r="E385" s="153"/>
      <c r="F385" s="153"/>
      <c r="G385" s="153"/>
      <c r="H385" s="153"/>
      <c r="I385" s="153"/>
      <c r="J385" s="153"/>
      <c r="K385" s="153"/>
      <c r="L385" s="121" t="str">
        <f t="shared" si="6"/>
        <v xml:space="preserve"> -  - Prazo:  a  - Capital: .0,00€ a .0,00€</v>
      </c>
    </row>
    <row r="386" spans="1:12" x14ac:dyDescent="0.2">
      <c r="A386" s="152"/>
      <c r="B386" s="152"/>
      <c r="C386" s="153"/>
      <c r="D386" s="153"/>
      <c r="E386" s="153"/>
      <c r="F386" s="153"/>
      <c r="G386" s="153"/>
      <c r="H386" s="153"/>
      <c r="I386" s="153"/>
      <c r="J386" s="153"/>
      <c r="K386" s="153"/>
      <c r="L386" s="121" t="str">
        <f t="shared" si="6"/>
        <v xml:space="preserve"> -  - Prazo:  a  - Capital: .0,00€ a .0,00€</v>
      </c>
    </row>
    <row r="387" spans="1:12" x14ac:dyDescent="0.2">
      <c r="A387" s="152"/>
      <c r="B387" s="152"/>
      <c r="C387" s="153"/>
      <c r="D387" s="153"/>
      <c r="E387" s="153"/>
      <c r="F387" s="153"/>
      <c r="G387" s="153"/>
      <c r="H387" s="153"/>
      <c r="I387" s="153"/>
      <c r="J387" s="153"/>
      <c r="K387" s="153"/>
      <c r="L387" s="121" t="str">
        <f t="shared" si="6"/>
        <v xml:space="preserve"> -  - Prazo:  a  - Capital: .0,00€ a .0,00€</v>
      </c>
    </row>
    <row r="388" spans="1:12" x14ac:dyDescent="0.2">
      <c r="A388" s="152"/>
      <c r="B388" s="152"/>
      <c r="C388" s="153"/>
      <c r="D388" s="153"/>
      <c r="E388" s="153"/>
      <c r="F388" s="153"/>
      <c r="G388" s="153"/>
      <c r="H388" s="153"/>
      <c r="I388" s="153"/>
      <c r="J388" s="153"/>
      <c r="K388" s="153"/>
      <c r="L388" s="121" t="str">
        <f t="shared" si="6"/>
        <v xml:space="preserve"> -  - Prazo:  a  - Capital: .0,00€ a .0,00€</v>
      </c>
    </row>
    <row r="389" spans="1:12" x14ac:dyDescent="0.2">
      <c r="A389" s="152"/>
      <c r="B389" s="152"/>
      <c r="C389" s="153"/>
      <c r="D389" s="153"/>
      <c r="E389" s="153"/>
      <c r="F389" s="153"/>
      <c r="G389" s="153"/>
      <c r="H389" s="153"/>
      <c r="I389" s="153"/>
      <c r="J389" s="153"/>
      <c r="K389" s="153"/>
      <c r="L389" s="121" t="str">
        <f t="shared" si="6"/>
        <v xml:space="preserve"> -  - Prazo:  a  - Capital: .0,00€ a .0,00€</v>
      </c>
    </row>
    <row r="390" spans="1:12" x14ac:dyDescent="0.2">
      <c r="A390" s="152"/>
      <c r="B390" s="152"/>
      <c r="C390" s="153"/>
      <c r="D390" s="153"/>
      <c r="E390" s="153"/>
      <c r="F390" s="153"/>
      <c r="G390" s="153"/>
      <c r="H390" s="153"/>
      <c r="I390" s="153"/>
      <c r="J390" s="153"/>
      <c r="K390" s="153"/>
      <c r="L390" s="121" t="str">
        <f t="shared" si="6"/>
        <v xml:space="preserve"> -  - Prazo:  a  - Capital: .0,00€ a .0,00€</v>
      </c>
    </row>
    <row r="391" spans="1:12" x14ac:dyDescent="0.2">
      <c r="A391" s="152"/>
      <c r="B391" s="152"/>
      <c r="C391" s="153"/>
      <c r="D391" s="153"/>
      <c r="E391" s="153"/>
      <c r="F391" s="153"/>
      <c r="G391" s="153"/>
      <c r="H391" s="153"/>
      <c r="I391" s="153"/>
      <c r="J391" s="153"/>
      <c r="K391" s="153"/>
      <c r="L391" s="121" t="str">
        <f t="shared" si="6"/>
        <v xml:space="preserve"> -  - Prazo:  a  - Capital: .0,00€ a .0,00€</v>
      </c>
    </row>
    <row r="392" spans="1:12" x14ac:dyDescent="0.2">
      <c r="A392" s="152"/>
      <c r="B392" s="152"/>
      <c r="C392" s="153"/>
      <c r="D392" s="153"/>
      <c r="E392" s="153"/>
      <c r="F392" s="153"/>
      <c r="G392" s="153"/>
      <c r="H392" s="153"/>
      <c r="I392" s="153"/>
      <c r="J392" s="153"/>
      <c r="K392" s="153"/>
      <c r="L392" s="121" t="str">
        <f t="shared" si="6"/>
        <v xml:space="preserve"> -  - Prazo:  a  - Capital: .0,00€ a .0,00€</v>
      </c>
    </row>
    <row r="393" spans="1:12" x14ac:dyDescent="0.2">
      <c r="A393" s="152"/>
      <c r="B393" s="152"/>
      <c r="C393" s="153"/>
      <c r="D393" s="153"/>
      <c r="E393" s="153"/>
      <c r="F393" s="153"/>
      <c r="G393" s="153"/>
      <c r="H393" s="153"/>
      <c r="I393" s="153"/>
      <c r="J393" s="153"/>
      <c r="K393" s="153"/>
      <c r="L393" s="121" t="str">
        <f t="shared" si="6"/>
        <v xml:space="preserve"> -  - Prazo:  a  - Capital: .0,00€ a .0,00€</v>
      </c>
    </row>
    <row r="394" spans="1:12" x14ac:dyDescent="0.2">
      <c r="A394" s="152"/>
      <c r="B394" s="152"/>
      <c r="C394" s="153"/>
      <c r="D394" s="153"/>
      <c r="E394" s="153"/>
      <c r="F394" s="153"/>
      <c r="G394" s="153"/>
      <c r="H394" s="153"/>
      <c r="I394" s="153"/>
      <c r="J394" s="153"/>
      <c r="K394" s="153"/>
      <c r="L394" s="121" t="str">
        <f t="shared" si="6"/>
        <v xml:space="preserve"> -  - Prazo:  a  - Capital: .0,00€ a .0,00€</v>
      </c>
    </row>
    <row r="395" spans="1:12" x14ac:dyDescent="0.2">
      <c r="A395" s="152"/>
      <c r="B395" s="152"/>
      <c r="C395" s="153"/>
      <c r="D395" s="153"/>
      <c r="E395" s="153"/>
      <c r="F395" s="153"/>
      <c r="G395" s="153"/>
      <c r="H395" s="153"/>
      <c r="I395" s="153"/>
      <c r="J395" s="153"/>
      <c r="K395" s="153"/>
      <c r="L395" s="121" t="str">
        <f t="shared" si="6"/>
        <v xml:space="preserve"> -  - Prazo:  a  - Capital: .0,00€ a .0,00€</v>
      </c>
    </row>
    <row r="396" spans="1:12" x14ac:dyDescent="0.2">
      <c r="A396" s="152"/>
      <c r="B396" s="152"/>
      <c r="C396" s="153"/>
      <c r="D396" s="153"/>
      <c r="E396" s="153"/>
      <c r="F396" s="153"/>
      <c r="G396" s="153"/>
      <c r="H396" s="153"/>
      <c r="I396" s="153"/>
      <c r="J396" s="153"/>
      <c r="K396" s="153"/>
      <c r="L396" s="121" t="str">
        <f t="shared" si="6"/>
        <v xml:space="preserve"> -  - Prazo:  a  - Capital: .0,00€ a .0,00€</v>
      </c>
    </row>
    <row r="397" spans="1:12" x14ac:dyDescent="0.2">
      <c r="A397" s="152"/>
      <c r="B397" s="152"/>
      <c r="C397" s="153"/>
      <c r="D397" s="153"/>
      <c r="E397" s="153"/>
      <c r="F397" s="153"/>
      <c r="G397" s="153"/>
      <c r="H397" s="153"/>
      <c r="I397" s="153"/>
      <c r="J397" s="153"/>
      <c r="K397" s="153"/>
      <c r="L397" s="121" t="str">
        <f t="shared" si="6"/>
        <v xml:space="preserve"> -  - Prazo:  a  - Capital: .0,00€ a .0,00€</v>
      </c>
    </row>
    <row r="398" spans="1:12" x14ac:dyDescent="0.2">
      <c r="A398" s="152"/>
      <c r="B398" s="152"/>
      <c r="C398" s="153"/>
      <c r="D398" s="153"/>
      <c r="E398" s="153"/>
      <c r="F398" s="153"/>
      <c r="G398" s="153"/>
      <c r="H398" s="153"/>
      <c r="I398" s="153"/>
      <c r="J398" s="153"/>
      <c r="K398" s="153"/>
      <c r="L398" s="121" t="str">
        <f t="shared" si="6"/>
        <v xml:space="preserve"> -  - Prazo:  a  - Capital: .0,00€ a .0,00€</v>
      </c>
    </row>
    <row r="399" spans="1:12" x14ac:dyDescent="0.2">
      <c r="A399" s="152"/>
      <c r="B399" s="152"/>
      <c r="C399" s="153"/>
      <c r="D399" s="153"/>
      <c r="E399" s="153"/>
      <c r="F399" s="153"/>
      <c r="G399" s="153"/>
      <c r="H399" s="153"/>
      <c r="I399" s="153"/>
      <c r="J399" s="153"/>
      <c r="K399" s="153"/>
      <c r="L399" s="121" t="str">
        <f t="shared" si="6"/>
        <v xml:space="preserve"> -  - Prazo:  a  - Capital: .0,00€ a .0,00€</v>
      </c>
    </row>
    <row r="400" spans="1:12" x14ac:dyDescent="0.2">
      <c r="A400" s="152"/>
      <c r="B400" s="152"/>
      <c r="C400" s="153"/>
      <c r="D400" s="153"/>
      <c r="E400" s="153"/>
      <c r="F400" s="153"/>
      <c r="G400" s="153"/>
      <c r="H400" s="153"/>
      <c r="I400" s="153"/>
      <c r="J400" s="153"/>
      <c r="K400" s="153"/>
      <c r="L400" s="121" t="str">
        <f t="shared" si="6"/>
        <v xml:space="preserve"> -  - Prazo:  a  - Capital: .0,00€ a .0,00€</v>
      </c>
    </row>
    <row r="401" spans="1:12" x14ac:dyDescent="0.2">
      <c r="A401" s="152"/>
      <c r="B401" s="152"/>
      <c r="C401" s="153"/>
      <c r="D401" s="153"/>
      <c r="E401" s="153"/>
      <c r="F401" s="153"/>
      <c r="G401" s="153"/>
      <c r="H401" s="153"/>
      <c r="I401" s="153"/>
      <c r="J401" s="153"/>
      <c r="K401" s="153"/>
      <c r="L401" s="121" t="str">
        <f t="shared" si="6"/>
        <v xml:space="preserve"> -  - Prazo:  a  - Capital: .0,00€ a .0,00€</v>
      </c>
    </row>
    <row r="402" spans="1:12" x14ac:dyDescent="0.2">
      <c r="A402" s="152"/>
      <c r="B402" s="152"/>
      <c r="C402" s="153"/>
      <c r="D402" s="153"/>
      <c r="E402" s="153"/>
      <c r="F402" s="153"/>
      <c r="G402" s="153"/>
      <c r="H402" s="153"/>
      <c r="I402" s="153"/>
      <c r="J402" s="153"/>
      <c r="K402" s="153"/>
      <c r="L402" s="121" t="str">
        <f t="shared" si="6"/>
        <v xml:space="preserve"> -  - Prazo:  a  - Capital: .0,00€ a .0,00€</v>
      </c>
    </row>
    <row r="403" spans="1:12" x14ac:dyDescent="0.2">
      <c r="A403" s="152"/>
      <c r="B403" s="152"/>
      <c r="C403" s="153"/>
      <c r="D403" s="153"/>
      <c r="E403" s="153"/>
      <c r="F403" s="153"/>
      <c r="G403" s="153"/>
      <c r="H403" s="153"/>
      <c r="I403" s="153"/>
      <c r="J403" s="153"/>
      <c r="K403" s="153"/>
      <c r="L403" s="121" t="str">
        <f t="shared" si="6"/>
        <v xml:space="preserve"> -  - Prazo:  a  - Capital: .0,00€ a .0,00€</v>
      </c>
    </row>
    <row r="404" spans="1:12" x14ac:dyDescent="0.2">
      <c r="A404" s="152"/>
      <c r="B404" s="152"/>
      <c r="C404" s="153"/>
      <c r="D404" s="153"/>
      <c r="E404" s="153"/>
      <c r="F404" s="153"/>
      <c r="G404" s="153"/>
      <c r="H404" s="153"/>
      <c r="I404" s="153"/>
      <c r="J404" s="153"/>
      <c r="K404" s="153"/>
      <c r="L404" s="121" t="str">
        <f t="shared" si="6"/>
        <v xml:space="preserve"> -  - Prazo:  a  - Capital: .0,00€ a .0,00€</v>
      </c>
    </row>
    <row r="405" spans="1:12" x14ac:dyDescent="0.2">
      <c r="A405" s="152"/>
      <c r="B405" s="152"/>
      <c r="C405" s="153"/>
      <c r="D405" s="153"/>
      <c r="E405" s="153"/>
      <c r="F405" s="153"/>
      <c r="G405" s="153"/>
      <c r="H405" s="153"/>
      <c r="I405" s="153"/>
      <c r="J405" s="153"/>
      <c r="K405" s="153"/>
      <c r="L405" s="121" t="str">
        <f t="shared" si="6"/>
        <v xml:space="preserve"> -  - Prazo:  a  - Capital: .0,00€ a .0,00€</v>
      </c>
    </row>
    <row r="406" spans="1:12" x14ac:dyDescent="0.2">
      <c r="A406" s="152"/>
      <c r="B406" s="152"/>
      <c r="C406" s="153"/>
      <c r="D406" s="153"/>
      <c r="E406" s="153"/>
      <c r="F406" s="153"/>
      <c r="G406" s="153"/>
      <c r="H406" s="153"/>
      <c r="I406" s="153"/>
      <c r="J406" s="153"/>
      <c r="K406" s="153"/>
      <c r="L406" s="121" t="str">
        <f t="shared" si="6"/>
        <v xml:space="preserve"> -  - Prazo:  a  - Capital: .0,00€ a .0,00€</v>
      </c>
    </row>
    <row r="407" spans="1:12" x14ac:dyDescent="0.2">
      <c r="A407" s="152"/>
      <c r="B407" s="152"/>
      <c r="C407" s="153"/>
      <c r="D407" s="153"/>
      <c r="E407" s="153"/>
      <c r="F407" s="153"/>
      <c r="G407" s="153"/>
      <c r="H407" s="153"/>
      <c r="I407" s="153"/>
      <c r="J407" s="153"/>
      <c r="K407" s="153"/>
      <c r="L407" s="121" t="str">
        <f t="shared" si="6"/>
        <v xml:space="preserve"> -  - Prazo:  a  - Capital: .0,00€ a .0,00€</v>
      </c>
    </row>
    <row r="408" spans="1:12" x14ac:dyDescent="0.2">
      <c r="A408" s="152"/>
      <c r="B408" s="152"/>
      <c r="C408" s="153"/>
      <c r="D408" s="153"/>
      <c r="E408" s="153"/>
      <c r="F408" s="153"/>
      <c r="G408" s="153"/>
      <c r="H408" s="153"/>
      <c r="I408" s="153"/>
      <c r="J408" s="153"/>
      <c r="K408" s="153"/>
      <c r="L408" s="121" t="str">
        <f t="shared" si="6"/>
        <v xml:space="preserve"> -  - Prazo:  a  - Capital: .0,00€ a .0,00€</v>
      </c>
    </row>
    <row r="409" spans="1:12" x14ac:dyDescent="0.2">
      <c r="A409" s="152"/>
      <c r="B409" s="152"/>
      <c r="C409" s="153"/>
      <c r="D409" s="153"/>
      <c r="E409" s="153"/>
      <c r="F409" s="153"/>
      <c r="G409" s="153"/>
      <c r="H409" s="153"/>
      <c r="I409" s="153"/>
      <c r="J409" s="153"/>
      <c r="K409" s="153"/>
      <c r="L409" s="121" t="str">
        <f t="shared" si="6"/>
        <v xml:space="preserve"> -  - Prazo:  a  - Capital: .0,00€ a .0,00€</v>
      </c>
    </row>
    <row r="410" spans="1:12" x14ac:dyDescent="0.2">
      <c r="A410" s="152"/>
      <c r="B410" s="152"/>
      <c r="C410" s="153"/>
      <c r="D410" s="153"/>
      <c r="E410" s="153"/>
      <c r="F410" s="153"/>
      <c r="G410" s="153"/>
      <c r="H410" s="153"/>
      <c r="I410" s="153"/>
      <c r="J410" s="153"/>
      <c r="K410" s="153"/>
      <c r="L410" s="121" t="str">
        <f t="shared" si="6"/>
        <v xml:space="preserve"> -  - Prazo:  a  - Capital: .0,00€ a .0,00€</v>
      </c>
    </row>
    <row r="411" spans="1:12" x14ac:dyDescent="0.2">
      <c r="A411" s="152"/>
      <c r="B411" s="152"/>
      <c r="C411" s="153"/>
      <c r="D411" s="153"/>
      <c r="E411" s="153"/>
      <c r="F411" s="153"/>
      <c r="G411" s="153"/>
      <c r="H411" s="153"/>
      <c r="I411" s="153"/>
      <c r="J411" s="153"/>
      <c r="K411" s="153"/>
      <c r="L411" s="121" t="str">
        <f t="shared" si="6"/>
        <v xml:space="preserve"> -  - Prazo:  a  - Capital: .0,00€ a .0,00€</v>
      </c>
    </row>
    <row r="412" spans="1:12" x14ac:dyDescent="0.2">
      <c r="A412" s="152"/>
      <c r="B412" s="152"/>
      <c r="C412" s="153"/>
      <c r="D412" s="153"/>
      <c r="E412" s="153"/>
      <c r="F412" s="153"/>
      <c r="G412" s="153"/>
      <c r="H412" s="153"/>
      <c r="I412" s="153"/>
      <c r="J412" s="153"/>
      <c r="K412" s="153"/>
      <c r="L412" s="121" t="str">
        <f t="shared" si="6"/>
        <v xml:space="preserve"> -  - Prazo:  a  - Capital: .0,00€ a .0,00€</v>
      </c>
    </row>
    <row r="413" spans="1:12" x14ac:dyDescent="0.2">
      <c r="A413" s="152"/>
      <c r="B413" s="152"/>
      <c r="C413" s="153"/>
      <c r="D413" s="153"/>
      <c r="E413" s="153"/>
      <c r="F413" s="153"/>
      <c r="G413" s="153"/>
      <c r="H413" s="153"/>
      <c r="I413" s="153"/>
      <c r="J413" s="153"/>
      <c r="K413" s="153"/>
      <c r="L413" s="121" t="str">
        <f t="shared" si="6"/>
        <v xml:space="preserve"> -  - Prazo:  a  - Capital: .0,00€ a .0,00€</v>
      </c>
    </row>
    <row r="414" spans="1:12" x14ac:dyDescent="0.2">
      <c r="A414" s="152"/>
      <c r="B414" s="152"/>
      <c r="C414" s="153"/>
      <c r="D414" s="153"/>
      <c r="E414" s="153"/>
      <c r="F414" s="153"/>
      <c r="G414" s="153"/>
      <c r="H414" s="153"/>
      <c r="I414" s="153"/>
      <c r="J414" s="153"/>
      <c r="K414" s="153"/>
      <c r="L414" s="121" t="str">
        <f t="shared" si="6"/>
        <v xml:space="preserve"> -  - Prazo:  a  - Capital: .0,00€ a .0,00€</v>
      </c>
    </row>
    <row r="415" spans="1:12" x14ac:dyDescent="0.2">
      <c r="A415" s="152"/>
      <c r="B415" s="152"/>
      <c r="C415" s="153"/>
      <c r="D415" s="153"/>
      <c r="E415" s="153"/>
      <c r="F415" s="153"/>
      <c r="G415" s="153"/>
      <c r="H415" s="153"/>
      <c r="I415" s="153"/>
      <c r="J415" s="153"/>
      <c r="K415" s="153"/>
      <c r="L415" s="121" t="str">
        <f t="shared" si="6"/>
        <v xml:space="preserve"> -  - Prazo:  a  - Capital: .0,00€ a .0,00€</v>
      </c>
    </row>
    <row r="416" spans="1:12" x14ac:dyDescent="0.2">
      <c r="A416" s="152"/>
      <c r="B416" s="152"/>
      <c r="C416" s="153"/>
      <c r="D416" s="153"/>
      <c r="E416" s="153"/>
      <c r="F416" s="153"/>
      <c r="G416" s="153"/>
      <c r="H416" s="153"/>
      <c r="I416" s="153"/>
      <c r="J416" s="153"/>
      <c r="K416" s="153"/>
      <c r="L416" s="121" t="str">
        <f t="shared" si="6"/>
        <v xml:space="preserve"> -  - Prazo:  a  - Capital: .0,00€ a .0,00€</v>
      </c>
    </row>
    <row r="417" spans="1:12" x14ac:dyDescent="0.2">
      <c r="A417" s="152"/>
      <c r="B417" s="152"/>
      <c r="C417" s="153"/>
      <c r="D417" s="153"/>
      <c r="E417" s="153"/>
      <c r="F417" s="153"/>
      <c r="G417" s="153"/>
      <c r="H417" s="153"/>
      <c r="I417" s="153"/>
      <c r="J417" s="153"/>
      <c r="K417" s="153"/>
      <c r="L417" s="121" t="str">
        <f t="shared" si="6"/>
        <v xml:space="preserve"> -  - Prazo:  a  - Capital: .0,00€ a .0,00€</v>
      </c>
    </row>
    <row r="418" spans="1:12" x14ac:dyDescent="0.2">
      <c r="A418" s="152"/>
      <c r="B418" s="152"/>
      <c r="C418" s="153"/>
      <c r="D418" s="153"/>
      <c r="E418" s="153"/>
      <c r="F418" s="153"/>
      <c r="G418" s="153"/>
      <c r="H418" s="153"/>
      <c r="I418" s="153"/>
      <c r="J418" s="153"/>
      <c r="K418" s="153"/>
      <c r="L418" s="121" t="str">
        <f t="shared" si="6"/>
        <v xml:space="preserve"> -  - Prazo:  a  - Capital: .0,00€ a .0,00€</v>
      </c>
    </row>
    <row r="419" spans="1:12" x14ac:dyDescent="0.2">
      <c r="A419" s="152"/>
      <c r="B419" s="152"/>
      <c r="C419" s="153"/>
      <c r="D419" s="153"/>
      <c r="E419" s="153"/>
      <c r="F419" s="153"/>
      <c r="G419" s="153"/>
      <c r="H419" s="153"/>
      <c r="I419" s="153"/>
      <c r="J419" s="153"/>
      <c r="K419" s="153"/>
      <c r="L419" s="121" t="str">
        <f t="shared" si="6"/>
        <v xml:space="preserve"> -  - Prazo:  a  - Capital: .0,00€ a .0,00€</v>
      </c>
    </row>
    <row r="420" spans="1:12" x14ac:dyDescent="0.2">
      <c r="A420" s="152"/>
      <c r="B420" s="152"/>
      <c r="C420" s="153"/>
      <c r="D420" s="153"/>
      <c r="E420" s="153"/>
      <c r="F420" s="153"/>
      <c r="G420" s="153"/>
      <c r="H420" s="153"/>
      <c r="I420" s="153"/>
      <c r="J420" s="153"/>
      <c r="K420" s="153"/>
      <c r="L420" s="121" t="str">
        <f t="shared" si="6"/>
        <v xml:space="preserve"> -  - Prazo:  a  - Capital: .0,00€ a .0,00€</v>
      </c>
    </row>
    <row r="421" spans="1:12" x14ac:dyDescent="0.2">
      <c r="A421" s="152"/>
      <c r="B421" s="152"/>
      <c r="C421" s="153"/>
      <c r="D421" s="153"/>
      <c r="E421" s="153"/>
      <c r="F421" s="153"/>
      <c r="G421" s="153"/>
      <c r="H421" s="153"/>
      <c r="I421" s="153"/>
      <c r="J421" s="153"/>
      <c r="K421" s="153"/>
      <c r="L421" s="121" t="str">
        <f t="shared" si="6"/>
        <v xml:space="preserve"> -  - Prazo:  a  - Capital: .0,00€ a .0,00€</v>
      </c>
    </row>
    <row r="422" spans="1:12" x14ac:dyDescent="0.2">
      <c r="A422" s="152"/>
      <c r="B422" s="152"/>
      <c r="C422" s="153"/>
      <c r="D422" s="153"/>
      <c r="E422" s="153"/>
      <c r="F422" s="153"/>
      <c r="G422" s="153"/>
      <c r="H422" s="153"/>
      <c r="I422" s="153"/>
      <c r="J422" s="153"/>
      <c r="K422" s="153"/>
      <c r="L422" s="121" t="str">
        <f t="shared" si="6"/>
        <v xml:space="preserve"> -  - Prazo:  a  - Capital: .0,00€ a .0,00€</v>
      </c>
    </row>
    <row r="423" spans="1:12" x14ac:dyDescent="0.2">
      <c r="A423" s="152"/>
      <c r="B423" s="152"/>
      <c r="C423" s="153"/>
      <c r="D423" s="153"/>
      <c r="E423" s="153"/>
      <c r="F423" s="153"/>
      <c r="G423" s="153"/>
      <c r="H423" s="153"/>
      <c r="I423" s="153"/>
      <c r="J423" s="153"/>
      <c r="K423" s="153"/>
      <c r="L423" s="121" t="str">
        <f t="shared" si="6"/>
        <v xml:space="preserve"> -  - Prazo:  a  - Capital: .0,00€ a .0,00€</v>
      </c>
    </row>
    <row r="424" spans="1:12" x14ac:dyDescent="0.2">
      <c r="A424" s="152"/>
      <c r="B424" s="152"/>
      <c r="C424" s="153"/>
      <c r="D424" s="153"/>
      <c r="E424" s="153"/>
      <c r="F424" s="153"/>
      <c r="G424" s="153"/>
      <c r="H424" s="153"/>
      <c r="I424" s="153"/>
      <c r="J424" s="153"/>
      <c r="K424" s="153"/>
      <c r="L424" s="121" t="str">
        <f t="shared" si="6"/>
        <v xml:space="preserve"> -  - Prazo:  a  - Capital: .0,00€ a .0,00€</v>
      </c>
    </row>
    <row r="425" spans="1:12" x14ac:dyDescent="0.2">
      <c r="A425" s="152"/>
      <c r="B425" s="152"/>
      <c r="C425" s="153"/>
      <c r="D425" s="153"/>
      <c r="E425" s="153"/>
      <c r="F425" s="153"/>
      <c r="G425" s="153"/>
      <c r="H425" s="153"/>
      <c r="I425" s="153"/>
      <c r="J425" s="153"/>
      <c r="K425" s="153"/>
      <c r="L425" s="121" t="str">
        <f t="shared" si="6"/>
        <v xml:space="preserve"> -  - Prazo:  a  - Capital: .0,00€ a .0,00€</v>
      </c>
    </row>
    <row r="426" spans="1:12" x14ac:dyDescent="0.2">
      <c r="A426" s="152"/>
      <c r="B426" s="152"/>
      <c r="C426" s="153"/>
      <c r="D426" s="153"/>
      <c r="E426" s="153"/>
      <c r="F426" s="153"/>
      <c r="G426" s="153"/>
      <c r="H426" s="153"/>
      <c r="I426" s="153"/>
      <c r="J426" s="153"/>
      <c r="K426" s="153"/>
      <c r="L426" s="121" t="str">
        <f t="shared" si="6"/>
        <v xml:space="preserve"> -  - Prazo:  a  - Capital: .0,00€ a .0,00€</v>
      </c>
    </row>
    <row r="427" spans="1:12" x14ac:dyDescent="0.2">
      <c r="A427" s="152"/>
      <c r="B427" s="152"/>
      <c r="C427" s="153"/>
      <c r="D427" s="153"/>
      <c r="E427" s="153"/>
      <c r="F427" s="153"/>
      <c r="G427" s="153"/>
      <c r="H427" s="153"/>
      <c r="I427" s="153"/>
      <c r="J427" s="153"/>
      <c r="K427" s="153"/>
      <c r="L427" s="121" t="str">
        <f t="shared" si="6"/>
        <v xml:space="preserve"> -  - Prazo:  a  - Capital: .0,00€ a .0,00€</v>
      </c>
    </row>
    <row r="428" spans="1:12" x14ac:dyDescent="0.2">
      <c r="A428" s="152"/>
      <c r="B428" s="152"/>
      <c r="C428" s="153"/>
      <c r="D428" s="153"/>
      <c r="E428" s="153"/>
      <c r="F428" s="153"/>
      <c r="G428" s="153"/>
      <c r="H428" s="153"/>
      <c r="I428" s="153"/>
      <c r="J428" s="153"/>
      <c r="K428" s="153"/>
      <c r="L428" s="121" t="str">
        <f t="shared" si="6"/>
        <v xml:space="preserve"> -  - Prazo:  a  - Capital: .0,00€ a .0,00€</v>
      </c>
    </row>
    <row r="429" spans="1:12" x14ac:dyDescent="0.2">
      <c r="A429" s="152"/>
      <c r="B429" s="152"/>
      <c r="C429" s="153"/>
      <c r="D429" s="153"/>
      <c r="E429" s="153"/>
      <c r="F429" s="153"/>
      <c r="G429" s="153"/>
      <c r="H429" s="153"/>
      <c r="I429" s="153"/>
      <c r="J429" s="153"/>
      <c r="K429" s="153"/>
      <c r="L429" s="121" t="str">
        <f t="shared" si="6"/>
        <v xml:space="preserve"> -  - Prazo:  a  - Capital: .0,00€ a .0,00€</v>
      </c>
    </row>
    <row r="430" spans="1:12" x14ac:dyDescent="0.2">
      <c r="A430" s="152"/>
      <c r="B430" s="152"/>
      <c r="C430" s="153"/>
      <c r="D430" s="153"/>
      <c r="E430" s="153"/>
      <c r="F430" s="153"/>
      <c r="G430" s="153"/>
      <c r="H430" s="153"/>
      <c r="I430" s="153"/>
      <c r="J430" s="153"/>
      <c r="K430" s="153"/>
      <c r="L430" s="121" t="str">
        <f t="shared" si="6"/>
        <v xml:space="preserve"> -  - Prazo:  a  - Capital: .0,00€ a .0,00€</v>
      </c>
    </row>
    <row r="431" spans="1:12" x14ac:dyDescent="0.2">
      <c r="A431" s="152"/>
      <c r="B431" s="152"/>
      <c r="C431" s="153"/>
      <c r="D431" s="153"/>
      <c r="E431" s="153"/>
      <c r="F431" s="153"/>
      <c r="G431" s="153"/>
      <c r="H431" s="153"/>
      <c r="I431" s="153"/>
      <c r="J431" s="153"/>
      <c r="K431" s="153"/>
      <c r="L431" s="121" t="str">
        <f t="shared" si="6"/>
        <v xml:space="preserve"> -  - Prazo:  a  - Capital: .0,00€ a .0,00€</v>
      </c>
    </row>
    <row r="432" spans="1:12" x14ac:dyDescent="0.2">
      <c r="A432" s="152"/>
      <c r="B432" s="152"/>
      <c r="C432" s="153"/>
      <c r="D432" s="153"/>
      <c r="E432" s="153"/>
      <c r="F432" s="153"/>
      <c r="G432" s="153"/>
      <c r="H432" s="153"/>
      <c r="I432" s="153"/>
      <c r="J432" s="153"/>
      <c r="K432" s="153"/>
      <c r="L432" s="121" t="str">
        <f t="shared" si="6"/>
        <v xml:space="preserve"> -  - Prazo:  a  - Capital: .0,00€ a .0,00€</v>
      </c>
    </row>
    <row r="433" spans="1:12" x14ac:dyDescent="0.2">
      <c r="A433" s="152"/>
      <c r="B433" s="152"/>
      <c r="C433" s="153"/>
      <c r="D433" s="153"/>
      <c r="E433" s="153"/>
      <c r="F433" s="153"/>
      <c r="G433" s="153"/>
      <c r="H433" s="153"/>
      <c r="I433" s="153"/>
      <c r="J433" s="153"/>
      <c r="K433" s="153"/>
      <c r="L433" s="121" t="str">
        <f t="shared" si="6"/>
        <v xml:space="preserve"> -  - Prazo:  a  - Capital: .0,00€ a .0,00€</v>
      </c>
    </row>
    <row r="434" spans="1:12" x14ac:dyDescent="0.2">
      <c r="A434" s="152"/>
      <c r="B434" s="152"/>
      <c r="C434" s="153"/>
      <c r="D434" s="153"/>
      <c r="E434" s="153"/>
      <c r="F434" s="153"/>
      <c r="G434" s="153"/>
      <c r="H434" s="153"/>
      <c r="I434" s="153"/>
      <c r="J434" s="153"/>
      <c r="K434" s="153"/>
      <c r="L434" s="121" t="str">
        <f t="shared" si="6"/>
        <v xml:space="preserve"> -  - Prazo:  a  - Capital: .0,00€ a .0,00€</v>
      </c>
    </row>
    <row r="435" spans="1:12" x14ac:dyDescent="0.2">
      <c r="A435" s="152"/>
      <c r="B435" s="152"/>
      <c r="C435" s="153"/>
      <c r="D435" s="153"/>
      <c r="E435" s="153"/>
      <c r="F435" s="153"/>
      <c r="G435" s="153"/>
      <c r="H435" s="153"/>
      <c r="I435" s="153"/>
      <c r="J435" s="153"/>
      <c r="K435" s="153"/>
      <c r="L435" s="121" t="str">
        <f t="shared" si="6"/>
        <v xml:space="preserve"> -  - Prazo:  a  - Capital: .0,00€ a .0,00€</v>
      </c>
    </row>
    <row r="436" spans="1:12" x14ac:dyDescent="0.2">
      <c r="A436" s="152"/>
      <c r="B436" s="152"/>
      <c r="C436" s="153"/>
      <c r="D436" s="153"/>
      <c r="E436" s="153"/>
      <c r="F436" s="153"/>
      <c r="G436" s="153"/>
      <c r="H436" s="153"/>
      <c r="I436" s="153"/>
      <c r="J436" s="153"/>
      <c r="K436" s="153"/>
      <c r="L436" s="121" t="str">
        <f t="shared" ref="L436:L499" si="7">+A436&amp;" - "&amp;B436&amp;" - "&amp;"Prazo: "&amp;C436&amp;" a "&amp;D436&amp;" - "&amp;"Capital: "&amp;TEXT(E436,"#.##0,00€")&amp;" a "&amp;TEXT(F436,"#.##0,00€")</f>
        <v xml:space="preserve"> -  - Prazo:  a  - Capital: .0,00€ a .0,00€</v>
      </c>
    </row>
    <row r="437" spans="1:12" x14ac:dyDescent="0.2">
      <c r="A437" s="152"/>
      <c r="B437" s="152"/>
      <c r="C437" s="153"/>
      <c r="D437" s="153"/>
      <c r="E437" s="153"/>
      <c r="F437" s="153"/>
      <c r="G437" s="153"/>
      <c r="H437" s="153"/>
      <c r="I437" s="153"/>
      <c r="J437" s="153"/>
      <c r="K437" s="153"/>
      <c r="L437" s="121" t="str">
        <f t="shared" si="7"/>
        <v xml:space="preserve"> -  - Prazo:  a  - Capital: .0,00€ a .0,00€</v>
      </c>
    </row>
    <row r="438" spans="1:12" x14ac:dyDescent="0.2">
      <c r="A438" s="152"/>
      <c r="B438" s="152"/>
      <c r="C438" s="153"/>
      <c r="D438" s="153"/>
      <c r="E438" s="153"/>
      <c r="F438" s="153"/>
      <c r="G438" s="153"/>
      <c r="H438" s="153"/>
      <c r="I438" s="153"/>
      <c r="J438" s="153"/>
      <c r="K438" s="153"/>
      <c r="L438" s="121" t="str">
        <f t="shared" si="7"/>
        <v xml:space="preserve"> -  - Prazo:  a  - Capital: .0,00€ a .0,00€</v>
      </c>
    </row>
    <row r="439" spans="1:12" x14ac:dyDescent="0.2">
      <c r="A439" s="152"/>
      <c r="B439" s="152"/>
      <c r="C439" s="153"/>
      <c r="D439" s="153"/>
      <c r="E439" s="153"/>
      <c r="F439" s="153"/>
      <c r="G439" s="153"/>
      <c r="H439" s="153"/>
      <c r="I439" s="153"/>
      <c r="J439" s="153"/>
      <c r="K439" s="153"/>
      <c r="L439" s="121" t="str">
        <f t="shared" si="7"/>
        <v xml:space="preserve"> -  - Prazo:  a  - Capital: .0,00€ a .0,00€</v>
      </c>
    </row>
    <row r="440" spans="1:12" x14ac:dyDescent="0.2">
      <c r="A440" s="152"/>
      <c r="B440" s="152"/>
      <c r="C440" s="153"/>
      <c r="D440" s="153"/>
      <c r="E440" s="153"/>
      <c r="F440" s="153"/>
      <c r="G440" s="153"/>
      <c r="H440" s="153"/>
      <c r="I440" s="153"/>
      <c r="J440" s="153"/>
      <c r="K440" s="153"/>
      <c r="L440" s="121" t="str">
        <f t="shared" si="7"/>
        <v xml:space="preserve"> -  - Prazo:  a  - Capital: .0,00€ a .0,00€</v>
      </c>
    </row>
    <row r="441" spans="1:12" x14ac:dyDescent="0.2">
      <c r="A441" s="152"/>
      <c r="B441" s="152"/>
      <c r="C441" s="153"/>
      <c r="D441" s="153"/>
      <c r="E441" s="153"/>
      <c r="F441" s="153"/>
      <c r="G441" s="153"/>
      <c r="H441" s="153"/>
      <c r="I441" s="153"/>
      <c r="J441" s="153"/>
      <c r="K441" s="153"/>
      <c r="L441" s="121" t="str">
        <f t="shared" si="7"/>
        <v xml:space="preserve"> -  - Prazo:  a  - Capital: .0,00€ a .0,00€</v>
      </c>
    </row>
    <row r="442" spans="1:12" x14ac:dyDescent="0.2">
      <c r="A442" s="152"/>
      <c r="B442" s="152"/>
      <c r="C442" s="153"/>
      <c r="D442" s="153"/>
      <c r="E442" s="153"/>
      <c r="F442" s="153"/>
      <c r="G442" s="153"/>
      <c r="H442" s="153"/>
      <c r="I442" s="153"/>
      <c r="J442" s="153"/>
      <c r="K442" s="153"/>
      <c r="L442" s="121" t="str">
        <f t="shared" si="7"/>
        <v xml:space="preserve"> -  - Prazo:  a  - Capital: .0,00€ a .0,00€</v>
      </c>
    </row>
    <row r="443" spans="1:12" x14ac:dyDescent="0.2">
      <c r="A443" s="152"/>
      <c r="B443" s="152"/>
      <c r="C443" s="153"/>
      <c r="D443" s="153"/>
      <c r="E443" s="153"/>
      <c r="F443" s="153"/>
      <c r="G443" s="153"/>
      <c r="H443" s="153"/>
      <c r="I443" s="153"/>
      <c r="J443" s="153"/>
      <c r="K443" s="153"/>
      <c r="L443" s="121" t="str">
        <f t="shared" si="7"/>
        <v xml:space="preserve"> -  - Prazo:  a  - Capital: .0,00€ a .0,00€</v>
      </c>
    </row>
    <row r="444" spans="1:12" x14ac:dyDescent="0.2">
      <c r="A444" s="152"/>
      <c r="B444" s="152"/>
      <c r="C444" s="153"/>
      <c r="D444" s="153"/>
      <c r="E444" s="153"/>
      <c r="F444" s="153"/>
      <c r="G444" s="153"/>
      <c r="H444" s="153"/>
      <c r="I444" s="153"/>
      <c r="J444" s="153"/>
      <c r="K444" s="153"/>
      <c r="L444" s="121" t="str">
        <f t="shared" si="7"/>
        <v xml:space="preserve"> -  - Prazo:  a  - Capital: .0,00€ a .0,00€</v>
      </c>
    </row>
    <row r="445" spans="1:12" x14ac:dyDescent="0.2">
      <c r="A445" s="152"/>
      <c r="B445" s="152"/>
      <c r="C445" s="153"/>
      <c r="D445" s="153"/>
      <c r="E445" s="153"/>
      <c r="F445" s="153"/>
      <c r="G445" s="153"/>
      <c r="H445" s="153"/>
      <c r="I445" s="153"/>
      <c r="J445" s="153"/>
      <c r="K445" s="153"/>
      <c r="L445" s="121" t="str">
        <f t="shared" si="7"/>
        <v xml:space="preserve"> -  - Prazo:  a  - Capital: .0,00€ a .0,00€</v>
      </c>
    </row>
    <row r="446" spans="1:12" x14ac:dyDescent="0.2">
      <c r="A446" s="152"/>
      <c r="B446" s="152"/>
      <c r="C446" s="153"/>
      <c r="D446" s="153"/>
      <c r="E446" s="153"/>
      <c r="F446" s="153"/>
      <c r="G446" s="153"/>
      <c r="H446" s="153"/>
      <c r="I446" s="153"/>
      <c r="J446" s="153"/>
      <c r="K446" s="153"/>
      <c r="L446" s="121" t="str">
        <f t="shared" si="7"/>
        <v xml:space="preserve"> -  - Prazo:  a  - Capital: .0,00€ a .0,00€</v>
      </c>
    </row>
    <row r="447" spans="1:12" x14ac:dyDescent="0.2">
      <c r="A447" s="152"/>
      <c r="B447" s="152"/>
      <c r="C447" s="153"/>
      <c r="D447" s="153"/>
      <c r="E447" s="153"/>
      <c r="F447" s="153"/>
      <c r="G447" s="153"/>
      <c r="H447" s="153"/>
      <c r="I447" s="153"/>
      <c r="J447" s="153"/>
      <c r="K447" s="153"/>
      <c r="L447" s="121" t="str">
        <f t="shared" si="7"/>
        <v xml:space="preserve"> -  - Prazo:  a  - Capital: .0,00€ a .0,00€</v>
      </c>
    </row>
    <row r="448" spans="1:12" x14ac:dyDescent="0.2">
      <c r="A448" s="152"/>
      <c r="B448" s="152"/>
      <c r="C448" s="153"/>
      <c r="D448" s="153"/>
      <c r="E448" s="153"/>
      <c r="F448" s="153"/>
      <c r="G448" s="153"/>
      <c r="H448" s="153"/>
      <c r="I448" s="153"/>
      <c r="J448" s="153"/>
      <c r="K448" s="153"/>
      <c r="L448" s="121" t="str">
        <f t="shared" si="7"/>
        <v xml:space="preserve"> -  - Prazo:  a  - Capital: .0,00€ a .0,00€</v>
      </c>
    </row>
    <row r="449" spans="1:12" x14ac:dyDescent="0.2">
      <c r="A449" s="152"/>
      <c r="B449" s="152"/>
      <c r="C449" s="153"/>
      <c r="D449" s="153"/>
      <c r="E449" s="153"/>
      <c r="F449" s="153"/>
      <c r="G449" s="153"/>
      <c r="H449" s="153"/>
      <c r="I449" s="153"/>
      <c r="J449" s="153"/>
      <c r="K449" s="153"/>
      <c r="L449" s="121" t="str">
        <f t="shared" si="7"/>
        <v xml:space="preserve"> -  - Prazo:  a  - Capital: .0,00€ a .0,00€</v>
      </c>
    </row>
    <row r="450" spans="1:12" x14ac:dyDescent="0.2">
      <c r="A450" s="152"/>
      <c r="B450" s="152"/>
      <c r="C450" s="153"/>
      <c r="D450" s="153"/>
      <c r="E450" s="153"/>
      <c r="F450" s="153"/>
      <c r="G450" s="153"/>
      <c r="H450" s="153"/>
      <c r="I450" s="153"/>
      <c r="J450" s="153"/>
      <c r="K450" s="153"/>
      <c r="L450" s="121" t="str">
        <f t="shared" si="7"/>
        <v xml:space="preserve"> -  - Prazo:  a  - Capital: .0,00€ a .0,00€</v>
      </c>
    </row>
    <row r="451" spans="1:12" x14ac:dyDescent="0.2">
      <c r="A451" s="152"/>
      <c r="B451" s="152"/>
      <c r="C451" s="153"/>
      <c r="D451" s="153"/>
      <c r="E451" s="153"/>
      <c r="F451" s="153"/>
      <c r="G451" s="153"/>
      <c r="H451" s="153"/>
      <c r="I451" s="153"/>
      <c r="J451" s="153"/>
      <c r="K451" s="153"/>
      <c r="L451" s="121" t="str">
        <f t="shared" si="7"/>
        <v xml:space="preserve"> -  - Prazo:  a  - Capital: .0,00€ a .0,00€</v>
      </c>
    </row>
    <row r="452" spans="1:12" x14ac:dyDescent="0.2">
      <c r="A452" s="152"/>
      <c r="B452" s="152"/>
      <c r="C452" s="153"/>
      <c r="D452" s="153"/>
      <c r="E452" s="153"/>
      <c r="F452" s="153"/>
      <c r="G452" s="153"/>
      <c r="H452" s="153"/>
      <c r="I452" s="153"/>
      <c r="J452" s="153"/>
      <c r="K452" s="153"/>
      <c r="L452" s="121" t="str">
        <f t="shared" si="7"/>
        <v xml:space="preserve"> -  - Prazo:  a  - Capital: .0,00€ a .0,00€</v>
      </c>
    </row>
    <row r="453" spans="1:12" x14ac:dyDescent="0.2">
      <c r="A453" s="152"/>
      <c r="B453" s="152"/>
      <c r="C453" s="153"/>
      <c r="D453" s="153"/>
      <c r="E453" s="153"/>
      <c r="F453" s="153"/>
      <c r="G453" s="153"/>
      <c r="H453" s="153"/>
      <c r="I453" s="153"/>
      <c r="J453" s="153"/>
      <c r="K453" s="153"/>
      <c r="L453" s="121" t="str">
        <f t="shared" si="7"/>
        <v xml:space="preserve"> -  - Prazo:  a  - Capital: .0,00€ a .0,00€</v>
      </c>
    </row>
    <row r="454" spans="1:12" x14ac:dyDescent="0.2">
      <c r="A454" s="152"/>
      <c r="B454" s="152"/>
      <c r="C454" s="153"/>
      <c r="D454" s="153"/>
      <c r="E454" s="153"/>
      <c r="F454" s="153"/>
      <c r="G454" s="153"/>
      <c r="H454" s="153"/>
      <c r="I454" s="153"/>
      <c r="J454" s="153"/>
      <c r="K454" s="153"/>
      <c r="L454" s="121" t="str">
        <f t="shared" si="7"/>
        <v xml:space="preserve"> -  - Prazo:  a  - Capital: .0,00€ a .0,00€</v>
      </c>
    </row>
    <row r="455" spans="1:12" x14ac:dyDescent="0.2">
      <c r="A455" s="152"/>
      <c r="B455" s="152"/>
      <c r="C455" s="153"/>
      <c r="D455" s="153"/>
      <c r="E455" s="153"/>
      <c r="F455" s="153"/>
      <c r="G455" s="153"/>
      <c r="H455" s="153"/>
      <c r="I455" s="153"/>
      <c r="J455" s="153"/>
      <c r="K455" s="153"/>
      <c r="L455" s="121" t="str">
        <f t="shared" si="7"/>
        <v xml:space="preserve"> -  - Prazo:  a  - Capital: .0,00€ a .0,00€</v>
      </c>
    </row>
    <row r="456" spans="1:12" x14ac:dyDescent="0.2">
      <c r="A456" s="152"/>
      <c r="B456" s="152"/>
      <c r="C456" s="153"/>
      <c r="D456" s="153"/>
      <c r="E456" s="153"/>
      <c r="F456" s="153"/>
      <c r="G456" s="153"/>
      <c r="H456" s="153"/>
      <c r="I456" s="153"/>
      <c r="J456" s="153"/>
      <c r="K456" s="153"/>
      <c r="L456" s="121" t="str">
        <f t="shared" si="7"/>
        <v xml:space="preserve"> -  - Prazo:  a  - Capital: .0,00€ a .0,00€</v>
      </c>
    </row>
    <row r="457" spans="1:12" x14ac:dyDescent="0.2">
      <c r="A457" s="152"/>
      <c r="B457" s="152"/>
      <c r="C457" s="153"/>
      <c r="D457" s="153"/>
      <c r="E457" s="153"/>
      <c r="F457" s="153"/>
      <c r="G457" s="153"/>
      <c r="H457" s="153"/>
      <c r="I457" s="153"/>
      <c r="J457" s="153"/>
      <c r="K457" s="153"/>
      <c r="L457" s="121" t="str">
        <f t="shared" si="7"/>
        <v xml:space="preserve"> -  - Prazo:  a  - Capital: .0,00€ a .0,00€</v>
      </c>
    </row>
    <row r="458" spans="1:12" x14ac:dyDescent="0.2">
      <c r="A458" s="152"/>
      <c r="B458" s="152"/>
      <c r="C458" s="153"/>
      <c r="D458" s="153"/>
      <c r="E458" s="153"/>
      <c r="F458" s="153"/>
      <c r="G458" s="153"/>
      <c r="H458" s="153"/>
      <c r="I458" s="153"/>
      <c r="J458" s="153"/>
      <c r="K458" s="153"/>
      <c r="L458" s="121" t="str">
        <f t="shared" si="7"/>
        <v xml:space="preserve"> -  - Prazo:  a  - Capital: .0,00€ a .0,00€</v>
      </c>
    </row>
    <row r="459" spans="1:12" x14ac:dyDescent="0.2">
      <c r="A459" s="152"/>
      <c r="B459" s="152"/>
      <c r="C459" s="153"/>
      <c r="D459" s="153"/>
      <c r="E459" s="153"/>
      <c r="F459" s="153"/>
      <c r="G459" s="153"/>
      <c r="H459" s="153"/>
      <c r="I459" s="153"/>
      <c r="J459" s="153"/>
      <c r="K459" s="153"/>
      <c r="L459" s="121" t="str">
        <f t="shared" si="7"/>
        <v xml:space="preserve"> -  - Prazo:  a  - Capital: .0,00€ a .0,00€</v>
      </c>
    </row>
    <row r="460" spans="1:12" x14ac:dyDescent="0.2">
      <c r="A460" s="152"/>
      <c r="B460" s="152"/>
      <c r="C460" s="153"/>
      <c r="D460" s="153"/>
      <c r="E460" s="153"/>
      <c r="F460" s="153"/>
      <c r="G460" s="153"/>
      <c r="H460" s="153"/>
      <c r="I460" s="153"/>
      <c r="J460" s="153"/>
      <c r="K460" s="153"/>
      <c r="L460" s="121" t="str">
        <f t="shared" si="7"/>
        <v xml:space="preserve"> -  - Prazo:  a  - Capital: .0,00€ a .0,00€</v>
      </c>
    </row>
    <row r="461" spans="1:12" x14ac:dyDescent="0.2">
      <c r="A461" s="152"/>
      <c r="B461" s="152"/>
      <c r="C461" s="153"/>
      <c r="D461" s="153"/>
      <c r="E461" s="153"/>
      <c r="F461" s="153"/>
      <c r="G461" s="153"/>
      <c r="H461" s="153"/>
      <c r="I461" s="153"/>
      <c r="J461" s="153"/>
      <c r="K461" s="153"/>
      <c r="L461" s="121" t="str">
        <f t="shared" si="7"/>
        <v xml:space="preserve"> -  - Prazo:  a  - Capital: .0,00€ a .0,00€</v>
      </c>
    </row>
    <row r="462" spans="1:12" x14ac:dyDescent="0.2">
      <c r="A462" s="152"/>
      <c r="B462" s="152"/>
      <c r="C462" s="153"/>
      <c r="D462" s="153"/>
      <c r="E462" s="153"/>
      <c r="F462" s="153"/>
      <c r="G462" s="153"/>
      <c r="H462" s="153"/>
      <c r="I462" s="153"/>
      <c r="J462" s="153"/>
      <c r="K462" s="153"/>
      <c r="L462" s="121" t="str">
        <f t="shared" si="7"/>
        <v xml:space="preserve"> -  - Prazo:  a  - Capital: .0,00€ a .0,00€</v>
      </c>
    </row>
    <row r="463" spans="1:12" x14ac:dyDescent="0.2">
      <c r="A463" s="152"/>
      <c r="B463" s="152"/>
      <c r="C463" s="153"/>
      <c r="D463" s="153"/>
      <c r="E463" s="153"/>
      <c r="F463" s="153"/>
      <c r="G463" s="153"/>
      <c r="H463" s="153"/>
      <c r="I463" s="153"/>
      <c r="J463" s="153"/>
      <c r="K463" s="153"/>
      <c r="L463" s="121" t="str">
        <f t="shared" si="7"/>
        <v xml:space="preserve"> -  - Prazo:  a  - Capital: .0,00€ a .0,00€</v>
      </c>
    </row>
    <row r="464" spans="1:12" x14ac:dyDescent="0.2">
      <c r="A464" s="152"/>
      <c r="B464" s="152"/>
      <c r="C464" s="153"/>
      <c r="D464" s="153"/>
      <c r="E464" s="153"/>
      <c r="F464" s="153"/>
      <c r="G464" s="153"/>
      <c r="H464" s="153"/>
      <c r="I464" s="153"/>
      <c r="J464" s="153"/>
      <c r="K464" s="153"/>
      <c r="L464" s="121" t="str">
        <f t="shared" si="7"/>
        <v xml:space="preserve"> -  - Prazo:  a  - Capital: .0,00€ a .0,00€</v>
      </c>
    </row>
    <row r="465" spans="1:12" x14ac:dyDescent="0.2">
      <c r="A465" s="152"/>
      <c r="B465" s="152"/>
      <c r="C465" s="153"/>
      <c r="D465" s="153"/>
      <c r="E465" s="153"/>
      <c r="F465" s="153"/>
      <c r="G465" s="153"/>
      <c r="H465" s="153"/>
      <c r="I465" s="153"/>
      <c r="J465" s="153"/>
      <c r="K465" s="153"/>
      <c r="L465" s="121" t="str">
        <f t="shared" si="7"/>
        <v xml:space="preserve"> -  - Prazo:  a  - Capital: .0,00€ a .0,00€</v>
      </c>
    </row>
    <row r="466" spans="1:12" x14ac:dyDescent="0.2">
      <c r="A466" s="152"/>
      <c r="B466" s="152"/>
      <c r="C466" s="153"/>
      <c r="D466" s="153"/>
      <c r="E466" s="153"/>
      <c r="F466" s="153"/>
      <c r="G466" s="153"/>
      <c r="H466" s="153"/>
      <c r="I466" s="153"/>
      <c r="J466" s="153"/>
      <c r="K466" s="153"/>
      <c r="L466" s="121" t="str">
        <f t="shared" si="7"/>
        <v xml:space="preserve"> -  - Prazo:  a  - Capital: .0,00€ a .0,00€</v>
      </c>
    </row>
    <row r="467" spans="1:12" x14ac:dyDescent="0.2">
      <c r="A467" s="152"/>
      <c r="B467" s="152"/>
      <c r="C467" s="153"/>
      <c r="D467" s="153"/>
      <c r="E467" s="153"/>
      <c r="F467" s="153"/>
      <c r="G467" s="153"/>
      <c r="H467" s="153"/>
      <c r="I467" s="153"/>
      <c r="J467" s="153"/>
      <c r="K467" s="153"/>
      <c r="L467" s="121" t="str">
        <f t="shared" si="7"/>
        <v xml:space="preserve"> -  - Prazo:  a  - Capital: .0,00€ a .0,00€</v>
      </c>
    </row>
    <row r="468" spans="1:12" x14ac:dyDescent="0.2">
      <c r="A468" s="152"/>
      <c r="B468" s="152"/>
      <c r="C468" s="153"/>
      <c r="D468" s="153"/>
      <c r="E468" s="153"/>
      <c r="F468" s="153"/>
      <c r="G468" s="153"/>
      <c r="H468" s="153"/>
      <c r="I468" s="153"/>
      <c r="J468" s="153"/>
      <c r="K468" s="153"/>
      <c r="L468" s="121" t="str">
        <f t="shared" si="7"/>
        <v xml:space="preserve"> -  - Prazo:  a  - Capital: .0,00€ a .0,00€</v>
      </c>
    </row>
    <row r="469" spans="1:12" x14ac:dyDescent="0.2">
      <c r="A469" s="152"/>
      <c r="B469" s="152"/>
      <c r="C469" s="153"/>
      <c r="D469" s="153"/>
      <c r="E469" s="153"/>
      <c r="F469" s="153"/>
      <c r="G469" s="153"/>
      <c r="H469" s="153"/>
      <c r="I469" s="153"/>
      <c r="J469" s="153"/>
      <c r="K469" s="153"/>
      <c r="L469" s="121" t="str">
        <f t="shared" si="7"/>
        <v xml:space="preserve"> -  - Prazo:  a  - Capital: .0,00€ a .0,00€</v>
      </c>
    </row>
    <row r="470" spans="1:12" x14ac:dyDescent="0.2">
      <c r="A470" s="152"/>
      <c r="B470" s="152"/>
      <c r="C470" s="153"/>
      <c r="D470" s="153"/>
      <c r="E470" s="153"/>
      <c r="F470" s="153"/>
      <c r="G470" s="153"/>
      <c r="H470" s="153"/>
      <c r="I470" s="153"/>
      <c r="J470" s="153"/>
      <c r="K470" s="153"/>
      <c r="L470" s="121" t="str">
        <f t="shared" si="7"/>
        <v xml:space="preserve"> -  - Prazo:  a  - Capital: .0,00€ a .0,00€</v>
      </c>
    </row>
    <row r="471" spans="1:12" x14ac:dyDescent="0.2">
      <c r="A471" s="152"/>
      <c r="B471" s="152"/>
      <c r="C471" s="153"/>
      <c r="D471" s="153"/>
      <c r="E471" s="153"/>
      <c r="F471" s="153"/>
      <c r="G471" s="153"/>
      <c r="H471" s="153"/>
      <c r="I471" s="153"/>
      <c r="J471" s="153"/>
      <c r="K471" s="153"/>
      <c r="L471" s="121" t="str">
        <f t="shared" si="7"/>
        <v xml:space="preserve"> -  - Prazo:  a  - Capital: .0,00€ a .0,00€</v>
      </c>
    </row>
    <row r="472" spans="1:12" x14ac:dyDescent="0.2">
      <c r="A472" s="152"/>
      <c r="B472" s="152"/>
      <c r="C472" s="153"/>
      <c r="D472" s="153"/>
      <c r="E472" s="153"/>
      <c r="F472" s="153"/>
      <c r="G472" s="153"/>
      <c r="H472" s="153"/>
      <c r="I472" s="153"/>
      <c r="J472" s="153"/>
      <c r="K472" s="153"/>
      <c r="L472" s="121" t="str">
        <f t="shared" si="7"/>
        <v xml:space="preserve"> -  - Prazo:  a  - Capital: .0,00€ a .0,00€</v>
      </c>
    </row>
    <row r="473" spans="1:12" x14ac:dyDescent="0.2">
      <c r="A473" s="152"/>
      <c r="B473" s="152"/>
      <c r="C473" s="153"/>
      <c r="D473" s="153"/>
      <c r="E473" s="153"/>
      <c r="F473" s="153"/>
      <c r="G473" s="153"/>
      <c r="H473" s="153"/>
      <c r="I473" s="153"/>
      <c r="J473" s="153"/>
      <c r="K473" s="153"/>
      <c r="L473" s="121" t="str">
        <f t="shared" si="7"/>
        <v xml:space="preserve"> -  - Prazo:  a  - Capital: .0,00€ a .0,00€</v>
      </c>
    </row>
    <row r="474" spans="1:12" x14ac:dyDescent="0.2">
      <c r="A474" s="152"/>
      <c r="B474" s="152"/>
      <c r="C474" s="153"/>
      <c r="D474" s="153"/>
      <c r="E474" s="153"/>
      <c r="F474" s="153"/>
      <c r="G474" s="153"/>
      <c r="H474" s="153"/>
      <c r="I474" s="153"/>
      <c r="J474" s="153"/>
      <c r="K474" s="153"/>
      <c r="L474" s="121" t="str">
        <f t="shared" si="7"/>
        <v xml:space="preserve"> -  - Prazo:  a  - Capital: .0,00€ a .0,00€</v>
      </c>
    </row>
    <row r="475" spans="1:12" x14ac:dyDescent="0.2">
      <c r="A475" s="152"/>
      <c r="B475" s="152"/>
      <c r="C475" s="153"/>
      <c r="D475" s="153"/>
      <c r="E475" s="153"/>
      <c r="F475" s="153"/>
      <c r="G475" s="153"/>
      <c r="H475" s="153"/>
      <c r="I475" s="153"/>
      <c r="J475" s="153"/>
      <c r="K475" s="153"/>
      <c r="L475" s="121" t="str">
        <f t="shared" si="7"/>
        <v xml:space="preserve"> -  - Prazo:  a  - Capital: .0,00€ a .0,00€</v>
      </c>
    </row>
    <row r="476" spans="1:12" x14ac:dyDescent="0.2">
      <c r="A476" s="152"/>
      <c r="B476" s="152"/>
      <c r="C476" s="153"/>
      <c r="D476" s="153"/>
      <c r="E476" s="153"/>
      <c r="F476" s="153"/>
      <c r="G476" s="153"/>
      <c r="H476" s="153"/>
      <c r="I476" s="153"/>
      <c r="J476" s="153"/>
      <c r="K476" s="153"/>
      <c r="L476" s="121" t="str">
        <f t="shared" si="7"/>
        <v xml:space="preserve"> -  - Prazo:  a  - Capital: .0,00€ a .0,00€</v>
      </c>
    </row>
    <row r="477" spans="1:12" x14ac:dyDescent="0.2">
      <c r="A477" s="152"/>
      <c r="B477" s="152"/>
      <c r="C477" s="153"/>
      <c r="D477" s="153"/>
      <c r="E477" s="153"/>
      <c r="F477" s="153"/>
      <c r="G477" s="153"/>
      <c r="H477" s="153"/>
      <c r="I477" s="153"/>
      <c r="J477" s="153"/>
      <c r="K477" s="153"/>
      <c r="L477" s="121" t="str">
        <f t="shared" si="7"/>
        <v xml:space="preserve"> -  - Prazo:  a  - Capital: .0,00€ a .0,00€</v>
      </c>
    </row>
    <row r="478" spans="1:12" x14ac:dyDescent="0.2">
      <c r="A478" s="152"/>
      <c r="B478" s="152"/>
      <c r="C478" s="153"/>
      <c r="D478" s="153"/>
      <c r="E478" s="153"/>
      <c r="F478" s="153"/>
      <c r="G478" s="153"/>
      <c r="H478" s="153"/>
      <c r="I478" s="153"/>
      <c r="J478" s="153"/>
      <c r="K478" s="153"/>
      <c r="L478" s="121" t="str">
        <f t="shared" si="7"/>
        <v xml:space="preserve"> -  - Prazo:  a  - Capital: .0,00€ a .0,00€</v>
      </c>
    </row>
    <row r="479" spans="1:12" x14ac:dyDescent="0.2">
      <c r="A479" s="152"/>
      <c r="B479" s="152"/>
      <c r="C479" s="153"/>
      <c r="D479" s="153"/>
      <c r="E479" s="153"/>
      <c r="F479" s="153"/>
      <c r="G479" s="153"/>
      <c r="H479" s="153"/>
      <c r="I479" s="153"/>
      <c r="J479" s="153"/>
      <c r="K479" s="153"/>
      <c r="L479" s="121" t="str">
        <f t="shared" si="7"/>
        <v xml:space="preserve"> -  - Prazo:  a  - Capital: .0,00€ a .0,00€</v>
      </c>
    </row>
    <row r="480" spans="1:12" x14ac:dyDescent="0.2">
      <c r="A480" s="152"/>
      <c r="B480" s="152"/>
      <c r="C480" s="153"/>
      <c r="D480" s="153"/>
      <c r="E480" s="153"/>
      <c r="F480" s="153"/>
      <c r="G480" s="153"/>
      <c r="H480" s="153"/>
      <c r="I480" s="153"/>
      <c r="J480" s="153"/>
      <c r="K480" s="153"/>
      <c r="L480" s="121" t="str">
        <f t="shared" si="7"/>
        <v xml:space="preserve"> -  - Prazo:  a  - Capital: .0,00€ a .0,00€</v>
      </c>
    </row>
    <row r="481" spans="1:12" x14ac:dyDescent="0.2">
      <c r="A481" s="152"/>
      <c r="B481" s="152"/>
      <c r="C481" s="153"/>
      <c r="D481" s="153"/>
      <c r="E481" s="153"/>
      <c r="F481" s="153"/>
      <c r="G481" s="153"/>
      <c r="H481" s="153"/>
      <c r="I481" s="153"/>
      <c r="J481" s="153"/>
      <c r="K481" s="153"/>
      <c r="L481" s="121" t="str">
        <f t="shared" si="7"/>
        <v xml:space="preserve"> -  - Prazo:  a  - Capital: .0,00€ a .0,00€</v>
      </c>
    </row>
    <row r="482" spans="1:12" x14ac:dyDescent="0.2">
      <c r="A482" s="152"/>
      <c r="B482" s="152"/>
      <c r="C482" s="153"/>
      <c r="D482" s="153"/>
      <c r="E482" s="153"/>
      <c r="F482" s="153"/>
      <c r="G482" s="153"/>
      <c r="H482" s="153"/>
      <c r="I482" s="153"/>
      <c r="J482" s="153"/>
      <c r="K482" s="153"/>
      <c r="L482" s="121" t="str">
        <f t="shared" si="7"/>
        <v xml:space="preserve"> -  - Prazo:  a  - Capital: .0,00€ a .0,00€</v>
      </c>
    </row>
    <row r="483" spans="1:12" x14ac:dyDescent="0.2">
      <c r="A483" s="152"/>
      <c r="B483" s="152"/>
      <c r="C483" s="153"/>
      <c r="D483" s="153"/>
      <c r="E483" s="153"/>
      <c r="F483" s="153"/>
      <c r="G483" s="153"/>
      <c r="H483" s="153"/>
      <c r="I483" s="153"/>
      <c r="J483" s="153"/>
      <c r="K483" s="153"/>
      <c r="L483" s="121" t="str">
        <f t="shared" si="7"/>
        <v xml:space="preserve"> -  - Prazo:  a  - Capital: .0,00€ a .0,00€</v>
      </c>
    </row>
    <row r="484" spans="1:12" x14ac:dyDescent="0.2">
      <c r="A484" s="152"/>
      <c r="B484" s="152"/>
      <c r="C484" s="153"/>
      <c r="D484" s="153"/>
      <c r="E484" s="153"/>
      <c r="F484" s="153"/>
      <c r="G484" s="153"/>
      <c r="H484" s="153"/>
      <c r="I484" s="153"/>
      <c r="J484" s="153"/>
      <c r="K484" s="153"/>
      <c r="L484" s="121" t="str">
        <f t="shared" si="7"/>
        <v xml:space="preserve"> -  - Prazo:  a  - Capital: .0,00€ a .0,00€</v>
      </c>
    </row>
    <row r="485" spans="1:12" x14ac:dyDescent="0.2">
      <c r="A485" s="152"/>
      <c r="B485" s="152"/>
      <c r="C485" s="153"/>
      <c r="D485" s="153"/>
      <c r="E485" s="153"/>
      <c r="F485" s="153"/>
      <c r="G485" s="153"/>
      <c r="H485" s="153"/>
      <c r="I485" s="153"/>
      <c r="J485" s="153"/>
      <c r="K485" s="153"/>
      <c r="L485" s="121" t="str">
        <f t="shared" si="7"/>
        <v xml:space="preserve"> -  - Prazo:  a  - Capital: .0,00€ a .0,00€</v>
      </c>
    </row>
    <row r="486" spans="1:12" x14ac:dyDescent="0.2">
      <c r="A486" s="152"/>
      <c r="B486" s="152"/>
      <c r="C486" s="153"/>
      <c r="D486" s="153"/>
      <c r="E486" s="153"/>
      <c r="F486" s="153"/>
      <c r="G486" s="153"/>
      <c r="H486" s="153"/>
      <c r="I486" s="153"/>
      <c r="J486" s="153"/>
      <c r="K486" s="153"/>
      <c r="L486" s="121" t="str">
        <f t="shared" si="7"/>
        <v xml:space="preserve"> -  - Prazo:  a  - Capital: .0,00€ a .0,00€</v>
      </c>
    </row>
    <row r="487" spans="1:12" x14ac:dyDescent="0.2">
      <c r="A487" s="152"/>
      <c r="B487" s="152"/>
      <c r="C487" s="153"/>
      <c r="D487" s="153"/>
      <c r="E487" s="153"/>
      <c r="F487" s="153"/>
      <c r="G487" s="153"/>
      <c r="H487" s="153"/>
      <c r="I487" s="153"/>
      <c r="J487" s="153"/>
      <c r="K487" s="153"/>
      <c r="L487" s="121" t="str">
        <f t="shared" si="7"/>
        <v xml:space="preserve"> -  - Prazo:  a  - Capital: .0,00€ a .0,00€</v>
      </c>
    </row>
    <row r="488" spans="1:12" x14ac:dyDescent="0.2">
      <c r="A488" s="152"/>
      <c r="B488" s="152"/>
      <c r="C488" s="153"/>
      <c r="D488" s="153"/>
      <c r="E488" s="153"/>
      <c r="F488" s="153"/>
      <c r="G488" s="153"/>
      <c r="H488" s="153"/>
      <c r="I488" s="153"/>
      <c r="J488" s="153"/>
      <c r="K488" s="153"/>
      <c r="L488" s="121" t="str">
        <f t="shared" si="7"/>
        <v xml:space="preserve"> -  - Prazo:  a  - Capital: .0,00€ a .0,00€</v>
      </c>
    </row>
    <row r="489" spans="1:12" x14ac:dyDescent="0.2">
      <c r="A489" s="152"/>
      <c r="B489" s="152"/>
      <c r="C489" s="153"/>
      <c r="D489" s="153"/>
      <c r="E489" s="153"/>
      <c r="F489" s="153"/>
      <c r="G489" s="153"/>
      <c r="H489" s="153"/>
      <c r="I489" s="153"/>
      <c r="J489" s="153"/>
      <c r="K489" s="153"/>
      <c r="L489" s="121" t="str">
        <f t="shared" si="7"/>
        <v xml:space="preserve"> -  - Prazo:  a  - Capital: .0,00€ a .0,00€</v>
      </c>
    </row>
    <row r="490" spans="1:12" x14ac:dyDescent="0.2">
      <c r="A490" s="152"/>
      <c r="B490" s="152"/>
      <c r="C490" s="153"/>
      <c r="D490" s="153"/>
      <c r="E490" s="153"/>
      <c r="F490" s="153"/>
      <c r="G490" s="153"/>
      <c r="H490" s="153"/>
      <c r="I490" s="153"/>
      <c r="J490" s="153"/>
      <c r="K490" s="153"/>
      <c r="L490" s="121" t="str">
        <f t="shared" si="7"/>
        <v xml:space="preserve"> -  - Prazo:  a  - Capital: .0,00€ a .0,00€</v>
      </c>
    </row>
    <row r="491" spans="1:12" x14ac:dyDescent="0.2">
      <c r="A491" s="152"/>
      <c r="B491" s="152"/>
      <c r="C491" s="153"/>
      <c r="D491" s="153"/>
      <c r="E491" s="153"/>
      <c r="F491" s="153"/>
      <c r="G491" s="153"/>
      <c r="H491" s="153"/>
      <c r="I491" s="153"/>
      <c r="J491" s="153"/>
      <c r="K491" s="153"/>
      <c r="L491" s="121" t="str">
        <f t="shared" si="7"/>
        <v xml:space="preserve"> -  - Prazo:  a  - Capital: .0,00€ a .0,00€</v>
      </c>
    </row>
    <row r="492" spans="1:12" x14ac:dyDescent="0.2">
      <c r="A492" s="152"/>
      <c r="B492" s="152"/>
      <c r="C492" s="153"/>
      <c r="D492" s="153"/>
      <c r="E492" s="153"/>
      <c r="F492" s="153"/>
      <c r="G492" s="153"/>
      <c r="H492" s="153"/>
      <c r="I492" s="153"/>
      <c r="J492" s="153"/>
      <c r="K492" s="153"/>
      <c r="L492" s="121" t="str">
        <f t="shared" si="7"/>
        <v xml:space="preserve"> -  - Prazo:  a  - Capital: .0,00€ a .0,00€</v>
      </c>
    </row>
    <row r="493" spans="1:12" x14ac:dyDescent="0.2">
      <c r="A493" s="152"/>
      <c r="B493" s="152"/>
      <c r="C493" s="153"/>
      <c r="D493" s="153"/>
      <c r="E493" s="153"/>
      <c r="F493" s="153"/>
      <c r="G493" s="153"/>
      <c r="H493" s="153"/>
      <c r="I493" s="153"/>
      <c r="J493" s="153"/>
      <c r="K493" s="153"/>
      <c r="L493" s="121" t="str">
        <f t="shared" si="7"/>
        <v xml:space="preserve"> -  - Prazo:  a  - Capital: .0,00€ a .0,00€</v>
      </c>
    </row>
    <row r="494" spans="1:12" x14ac:dyDescent="0.2">
      <c r="A494" s="152"/>
      <c r="B494" s="152"/>
      <c r="C494" s="153"/>
      <c r="D494" s="153"/>
      <c r="E494" s="153"/>
      <c r="F494" s="153"/>
      <c r="G494" s="153"/>
      <c r="H494" s="153"/>
      <c r="I494" s="153"/>
      <c r="J494" s="153"/>
      <c r="K494" s="153"/>
      <c r="L494" s="121" t="str">
        <f t="shared" si="7"/>
        <v xml:space="preserve"> -  - Prazo:  a  - Capital: .0,00€ a .0,00€</v>
      </c>
    </row>
    <row r="495" spans="1:12" x14ac:dyDescent="0.2">
      <c r="A495" s="152"/>
      <c r="B495" s="152"/>
      <c r="C495" s="153"/>
      <c r="D495" s="153"/>
      <c r="E495" s="153"/>
      <c r="F495" s="153"/>
      <c r="G495" s="153"/>
      <c r="H495" s="153"/>
      <c r="I495" s="153"/>
      <c r="J495" s="153"/>
      <c r="K495" s="153"/>
      <c r="L495" s="121" t="str">
        <f t="shared" si="7"/>
        <v xml:space="preserve"> -  - Prazo:  a  - Capital: .0,00€ a .0,00€</v>
      </c>
    </row>
    <row r="496" spans="1:12" x14ac:dyDescent="0.2">
      <c r="A496" s="152"/>
      <c r="B496" s="152"/>
      <c r="C496" s="153"/>
      <c r="D496" s="153"/>
      <c r="E496" s="153"/>
      <c r="F496" s="153"/>
      <c r="G496" s="153"/>
      <c r="H496" s="153"/>
      <c r="I496" s="153"/>
      <c r="J496" s="153"/>
      <c r="K496" s="153"/>
      <c r="L496" s="121" t="str">
        <f t="shared" si="7"/>
        <v xml:space="preserve"> -  - Prazo:  a  - Capital: .0,00€ a .0,00€</v>
      </c>
    </row>
    <row r="497" spans="1:12" x14ac:dyDescent="0.2">
      <c r="A497" s="152"/>
      <c r="B497" s="152"/>
      <c r="C497" s="153"/>
      <c r="D497" s="153"/>
      <c r="E497" s="153"/>
      <c r="F497" s="153"/>
      <c r="G497" s="153"/>
      <c r="H497" s="153"/>
      <c r="I497" s="153"/>
      <c r="J497" s="153"/>
      <c r="K497" s="153"/>
      <c r="L497" s="121" t="str">
        <f t="shared" si="7"/>
        <v xml:space="preserve"> -  - Prazo:  a  - Capital: .0,00€ a .0,00€</v>
      </c>
    </row>
    <row r="498" spans="1:12" x14ac:dyDescent="0.2">
      <c r="A498" s="152"/>
      <c r="B498" s="152"/>
      <c r="C498" s="153"/>
      <c r="D498" s="153"/>
      <c r="E498" s="153"/>
      <c r="F498" s="153"/>
      <c r="G498" s="153"/>
      <c r="H498" s="153"/>
      <c r="I498" s="153"/>
      <c r="J498" s="153"/>
      <c r="K498" s="153"/>
      <c r="L498" s="121" t="str">
        <f t="shared" si="7"/>
        <v xml:space="preserve"> -  - Prazo:  a  - Capital: .0,00€ a .0,00€</v>
      </c>
    </row>
    <row r="499" spans="1:12" x14ac:dyDescent="0.2">
      <c r="A499" s="152"/>
      <c r="B499" s="152"/>
      <c r="C499" s="153"/>
      <c r="D499" s="153"/>
      <c r="E499" s="153"/>
      <c r="F499" s="153"/>
      <c r="G499" s="153"/>
      <c r="H499" s="153"/>
      <c r="I499" s="153"/>
      <c r="J499" s="153"/>
      <c r="K499" s="153"/>
      <c r="L499" s="121" t="str">
        <f t="shared" si="7"/>
        <v xml:space="preserve"> -  - Prazo:  a  - Capital: .0,00€ a .0,00€</v>
      </c>
    </row>
    <row r="500" spans="1:12" x14ac:dyDescent="0.2">
      <c r="A500" s="152"/>
      <c r="B500" s="152"/>
      <c r="C500" s="153"/>
      <c r="D500" s="153"/>
      <c r="E500" s="153"/>
      <c r="F500" s="153"/>
      <c r="G500" s="153"/>
      <c r="H500" s="153"/>
      <c r="I500" s="153"/>
      <c r="J500" s="153"/>
      <c r="K500" s="153"/>
      <c r="L500" s="121" t="str">
        <f t="shared" ref="L500:L517" si="8">+A500&amp;" - "&amp;B500&amp;" - "&amp;"Prazo: "&amp;C500&amp;" a "&amp;D500&amp;" - "&amp;"Capital: "&amp;TEXT(E500,"#.##0,00€")&amp;" a "&amp;TEXT(F500,"#.##0,00€")</f>
        <v xml:space="preserve"> -  - Prazo:  a  - Capital: .0,00€ a .0,00€</v>
      </c>
    </row>
    <row r="501" spans="1:12" x14ac:dyDescent="0.2">
      <c r="A501" s="152"/>
      <c r="B501" s="152"/>
      <c r="C501" s="153"/>
      <c r="D501" s="153"/>
      <c r="E501" s="153"/>
      <c r="F501" s="153"/>
      <c r="G501" s="153"/>
      <c r="H501" s="153"/>
      <c r="I501" s="153"/>
      <c r="J501" s="153"/>
      <c r="K501" s="153"/>
      <c r="L501" s="121" t="str">
        <f t="shared" si="8"/>
        <v xml:space="preserve"> -  - Prazo:  a  - Capital: .0,00€ a .0,00€</v>
      </c>
    </row>
    <row r="502" spans="1:12" x14ac:dyDescent="0.2">
      <c r="A502" s="152"/>
      <c r="B502" s="152"/>
      <c r="C502" s="153"/>
      <c r="D502" s="153"/>
      <c r="E502" s="153"/>
      <c r="F502" s="153"/>
      <c r="G502" s="153"/>
      <c r="H502" s="153"/>
      <c r="I502" s="153"/>
      <c r="J502" s="153"/>
      <c r="K502" s="153"/>
      <c r="L502" s="121" t="str">
        <f t="shared" si="8"/>
        <v xml:space="preserve"> -  - Prazo:  a  - Capital: .0,00€ a .0,00€</v>
      </c>
    </row>
    <row r="503" spans="1:12" x14ac:dyDescent="0.2">
      <c r="A503" s="152"/>
      <c r="B503" s="152"/>
      <c r="C503" s="153"/>
      <c r="D503" s="153"/>
      <c r="E503" s="153"/>
      <c r="F503" s="153"/>
      <c r="G503" s="153"/>
      <c r="H503" s="153"/>
      <c r="I503" s="153"/>
      <c r="J503" s="153"/>
      <c r="K503" s="153"/>
      <c r="L503" s="121" t="str">
        <f t="shared" si="8"/>
        <v xml:space="preserve"> -  - Prazo:  a  - Capital: .0,00€ a .0,00€</v>
      </c>
    </row>
    <row r="504" spans="1:12" x14ac:dyDescent="0.2">
      <c r="A504" s="152"/>
      <c r="B504" s="152"/>
      <c r="C504" s="153"/>
      <c r="D504" s="153"/>
      <c r="E504" s="153"/>
      <c r="F504" s="153"/>
      <c r="G504" s="153"/>
      <c r="H504" s="153"/>
      <c r="I504" s="153"/>
      <c r="J504" s="153"/>
      <c r="K504" s="153"/>
      <c r="L504" s="121" t="str">
        <f t="shared" si="8"/>
        <v xml:space="preserve"> -  - Prazo:  a  - Capital: .0,00€ a .0,00€</v>
      </c>
    </row>
    <row r="505" spans="1:12" x14ac:dyDescent="0.2">
      <c r="A505" s="152"/>
      <c r="B505" s="152"/>
      <c r="C505" s="153"/>
      <c r="D505" s="153"/>
      <c r="E505" s="153"/>
      <c r="F505" s="153"/>
      <c r="G505" s="153"/>
      <c r="H505" s="153"/>
      <c r="I505" s="153"/>
      <c r="J505" s="153"/>
      <c r="K505" s="153"/>
      <c r="L505" s="121" t="str">
        <f t="shared" si="8"/>
        <v xml:space="preserve"> -  - Prazo:  a  - Capital: .0,00€ a .0,00€</v>
      </c>
    </row>
    <row r="506" spans="1:12" x14ac:dyDescent="0.2">
      <c r="A506" s="152"/>
      <c r="B506" s="152"/>
      <c r="C506" s="153"/>
      <c r="D506" s="153"/>
      <c r="E506" s="153"/>
      <c r="F506" s="153"/>
      <c r="G506" s="153"/>
      <c r="H506" s="153"/>
      <c r="I506" s="153"/>
      <c r="J506" s="153"/>
      <c r="K506" s="153"/>
      <c r="L506" s="121" t="str">
        <f t="shared" si="8"/>
        <v xml:space="preserve"> -  - Prazo:  a  - Capital: .0,00€ a .0,00€</v>
      </c>
    </row>
    <row r="507" spans="1:12" x14ac:dyDescent="0.2">
      <c r="A507" s="152"/>
      <c r="B507" s="152"/>
      <c r="C507" s="153"/>
      <c r="D507" s="153"/>
      <c r="E507" s="153"/>
      <c r="F507" s="153"/>
      <c r="G507" s="153"/>
      <c r="H507" s="153"/>
      <c r="I507" s="153"/>
      <c r="J507" s="153"/>
      <c r="K507" s="153"/>
      <c r="L507" s="121" t="str">
        <f t="shared" si="8"/>
        <v xml:space="preserve"> -  - Prazo:  a  - Capital: .0,00€ a .0,00€</v>
      </c>
    </row>
    <row r="508" spans="1:12" x14ac:dyDescent="0.2">
      <c r="A508" s="152"/>
      <c r="B508" s="152"/>
      <c r="C508" s="153"/>
      <c r="D508" s="153"/>
      <c r="E508" s="153"/>
      <c r="F508" s="153"/>
      <c r="G508" s="153"/>
      <c r="H508" s="153"/>
      <c r="I508" s="153"/>
      <c r="J508" s="153"/>
      <c r="K508" s="153"/>
      <c r="L508" s="121" t="str">
        <f t="shared" si="8"/>
        <v xml:space="preserve"> -  - Prazo:  a  - Capital: .0,00€ a .0,00€</v>
      </c>
    </row>
    <row r="509" spans="1:12" x14ac:dyDescent="0.2">
      <c r="A509" s="152"/>
      <c r="B509" s="152"/>
      <c r="C509" s="153"/>
      <c r="D509" s="153"/>
      <c r="E509" s="153"/>
      <c r="F509" s="153"/>
      <c r="G509" s="153"/>
      <c r="H509" s="153"/>
      <c r="I509" s="153"/>
      <c r="J509" s="153"/>
      <c r="K509" s="153"/>
      <c r="L509" s="121" t="str">
        <f t="shared" si="8"/>
        <v xml:space="preserve"> -  - Prazo:  a  - Capital: .0,00€ a .0,00€</v>
      </c>
    </row>
    <row r="510" spans="1:12" x14ac:dyDescent="0.2">
      <c r="A510" s="152"/>
      <c r="B510" s="152"/>
      <c r="C510" s="153"/>
      <c r="D510" s="153"/>
      <c r="E510" s="153"/>
      <c r="F510" s="153"/>
      <c r="G510" s="153"/>
      <c r="H510" s="153"/>
      <c r="I510" s="153"/>
      <c r="J510" s="153"/>
      <c r="K510" s="153"/>
      <c r="L510" s="121" t="str">
        <f t="shared" si="8"/>
        <v xml:space="preserve"> -  - Prazo:  a  - Capital: .0,00€ a .0,00€</v>
      </c>
    </row>
    <row r="511" spans="1:12" x14ac:dyDescent="0.2">
      <c r="A511" s="152"/>
      <c r="B511" s="152"/>
      <c r="C511" s="153"/>
      <c r="D511" s="153"/>
      <c r="E511" s="153"/>
      <c r="F511" s="153"/>
      <c r="G511" s="153"/>
      <c r="H511" s="153"/>
      <c r="I511" s="153"/>
      <c r="J511" s="153"/>
      <c r="K511" s="153"/>
      <c r="L511" s="121" t="str">
        <f t="shared" si="8"/>
        <v xml:space="preserve"> -  - Prazo:  a  - Capital: .0,00€ a .0,00€</v>
      </c>
    </row>
    <row r="512" spans="1:12" x14ac:dyDescent="0.2">
      <c r="A512" s="152"/>
      <c r="B512" s="152"/>
      <c r="C512" s="153"/>
      <c r="D512" s="153"/>
      <c r="E512" s="153"/>
      <c r="F512" s="153"/>
      <c r="G512" s="153"/>
      <c r="H512" s="153"/>
      <c r="I512" s="153"/>
      <c r="J512" s="153"/>
      <c r="K512" s="153"/>
      <c r="L512" s="121" t="str">
        <f t="shared" si="8"/>
        <v xml:space="preserve"> -  - Prazo:  a  - Capital: .0,00€ a .0,00€</v>
      </c>
    </row>
    <row r="513" spans="1:12" x14ac:dyDescent="0.2">
      <c r="A513" s="152"/>
      <c r="B513" s="152"/>
      <c r="C513" s="153"/>
      <c r="D513" s="153"/>
      <c r="E513" s="153"/>
      <c r="F513" s="153"/>
      <c r="G513" s="153"/>
      <c r="H513" s="153"/>
      <c r="I513" s="153"/>
      <c r="J513" s="153"/>
      <c r="K513" s="153"/>
      <c r="L513" s="121" t="str">
        <f t="shared" si="8"/>
        <v xml:space="preserve"> -  - Prazo:  a  - Capital: .0,00€ a .0,00€</v>
      </c>
    </row>
    <row r="514" spans="1:12" x14ac:dyDescent="0.2">
      <c r="A514" s="152"/>
      <c r="B514" s="152"/>
      <c r="C514" s="153"/>
      <c r="D514" s="153"/>
      <c r="E514" s="153"/>
      <c r="F514" s="153"/>
      <c r="G514" s="153"/>
      <c r="H514" s="153"/>
      <c r="I514" s="153"/>
      <c r="J514" s="153"/>
      <c r="K514" s="153"/>
      <c r="L514" s="121" t="str">
        <f t="shared" si="8"/>
        <v xml:space="preserve"> -  - Prazo:  a  - Capital: .0,00€ a .0,00€</v>
      </c>
    </row>
    <row r="515" spans="1:12" x14ac:dyDescent="0.2">
      <c r="A515" s="152"/>
      <c r="B515" s="152"/>
      <c r="C515" s="153"/>
      <c r="D515" s="153"/>
      <c r="E515" s="153"/>
      <c r="F515" s="153"/>
      <c r="G515" s="153"/>
      <c r="H515" s="153"/>
      <c r="I515" s="153"/>
      <c r="J515" s="153"/>
      <c r="K515" s="153"/>
      <c r="L515" s="121" t="str">
        <f t="shared" si="8"/>
        <v xml:space="preserve"> -  - Prazo:  a  - Capital: .0,00€ a .0,00€</v>
      </c>
    </row>
    <row r="516" spans="1:12" x14ac:dyDescent="0.2">
      <c r="A516" s="152"/>
      <c r="B516" s="152"/>
      <c r="C516" s="153"/>
      <c r="D516" s="153"/>
      <c r="E516" s="153"/>
      <c r="F516" s="153"/>
      <c r="G516" s="153"/>
      <c r="H516" s="153"/>
      <c r="I516" s="153"/>
      <c r="J516" s="153"/>
      <c r="K516" s="153"/>
      <c r="L516" s="121" t="str">
        <f t="shared" si="8"/>
        <v xml:space="preserve"> -  - Prazo:  a  - Capital: .0,00€ a .0,00€</v>
      </c>
    </row>
    <row r="517" spans="1:12" x14ac:dyDescent="0.2">
      <c r="L517" s="121" t="str">
        <f t="shared" si="8"/>
        <v xml:space="preserve"> -  - Prazo:  a  - Capital: .0,00€ a .0,00€</v>
      </c>
    </row>
  </sheetData>
  <dataConsolid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showGridLines="0" workbookViewId="0">
      <selection activeCell="E7" sqref="E7"/>
    </sheetView>
  </sheetViews>
  <sheetFormatPr defaultRowHeight="12.75" x14ac:dyDescent="0.2"/>
  <cols>
    <col min="1" max="1" width="9.140625" style="109"/>
    <col min="2" max="2" width="12.140625" style="109" customWidth="1"/>
    <col min="3" max="3" width="26.85546875" style="109" customWidth="1"/>
    <col min="4" max="16384" width="9.140625" style="109"/>
  </cols>
  <sheetData>
    <row r="2" spans="2:3" x14ac:dyDescent="0.2">
      <c r="B2" s="110" t="s">
        <v>163</v>
      </c>
      <c r="C2" s="144">
        <v>42735</v>
      </c>
    </row>
    <row r="3" spans="2:3" x14ac:dyDescent="0.2">
      <c r="B3" s="110" t="s">
        <v>164</v>
      </c>
      <c r="C3" s="145">
        <v>0.14199999999999999</v>
      </c>
    </row>
    <row r="4" spans="2:3" x14ac:dyDescent="0.2">
      <c r="B4" s="110" t="s">
        <v>165</v>
      </c>
      <c r="C4" s="154" t="s">
        <v>183</v>
      </c>
    </row>
    <row r="6" spans="2:3" x14ac:dyDescent="0.2">
      <c r="B6" s="242" t="s">
        <v>174</v>
      </c>
      <c r="C6" s="243"/>
    </row>
    <row r="7" spans="2:3" x14ac:dyDescent="0.2">
      <c r="B7" s="244" t="s">
        <v>175</v>
      </c>
      <c r="C7" s="241"/>
    </row>
    <row r="8" spans="2:3" x14ac:dyDescent="0.2">
      <c r="B8" s="244" t="s">
        <v>176</v>
      </c>
      <c r="C8" s="241"/>
    </row>
    <row r="9" spans="2:3" x14ac:dyDescent="0.2">
      <c r="B9" s="244" t="s">
        <v>177</v>
      </c>
      <c r="C9" s="241"/>
    </row>
    <row r="10" spans="2:3" x14ac:dyDescent="0.2">
      <c r="B10" s="244" t="s">
        <v>178</v>
      </c>
      <c r="C10" s="241"/>
    </row>
    <row r="13" spans="2:3" x14ac:dyDescent="0.2">
      <c r="B13" s="245" t="s">
        <v>172</v>
      </c>
      <c r="C13" s="243"/>
    </row>
    <row r="14" spans="2:3" x14ac:dyDescent="0.2">
      <c r="B14" s="246" t="s">
        <v>27</v>
      </c>
      <c r="C14" s="246"/>
    </row>
    <row r="15" spans="2:3" x14ac:dyDescent="0.2">
      <c r="B15" s="241" t="s">
        <v>26</v>
      </c>
      <c r="C15" s="241"/>
    </row>
    <row r="16" spans="2:3" x14ac:dyDescent="0.2">
      <c r="B16" s="241" t="s">
        <v>25</v>
      </c>
      <c r="C16" s="241"/>
    </row>
    <row r="17" spans="2:3" x14ac:dyDescent="0.2">
      <c r="B17" s="241" t="s">
        <v>173</v>
      </c>
      <c r="C17" s="241"/>
    </row>
  </sheetData>
  <mergeCells count="10">
    <mergeCell ref="B15:C15"/>
    <mergeCell ref="B16:C16"/>
    <mergeCell ref="B17:C17"/>
    <mergeCell ref="B6:C6"/>
    <mergeCell ref="B7:C7"/>
    <mergeCell ref="B8:C8"/>
    <mergeCell ref="B9:C9"/>
    <mergeCell ref="B10:C10"/>
    <mergeCell ref="B13:C13"/>
    <mergeCell ref="B14: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Cálculos</vt:lpstr>
      <vt:lpstr>Apoio</vt:lpstr>
      <vt:lpstr>Plano Pagamentos</vt:lpstr>
      <vt:lpstr>FIN</vt:lpstr>
      <vt:lpstr>TAXAS</vt:lpstr>
      <vt:lpstr>PARAMETRIZAÇÕES</vt:lpstr>
      <vt:lpstr>Cálculos!Print_Area</vt:lpstr>
      <vt:lpstr>FIN!Print_Area</vt:lpstr>
    </vt:vector>
  </TitlesOfParts>
  <Company>Grupo Santander Totta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b003085</dc:creator>
  <cp:lastModifiedBy>Nuno Miguel Alves Sobral</cp:lastModifiedBy>
  <cp:lastPrinted>2016-03-08T10:14:25Z</cp:lastPrinted>
  <dcterms:created xsi:type="dcterms:W3CDTF">2012-11-21T10:51:38Z</dcterms:created>
  <dcterms:modified xsi:type="dcterms:W3CDTF">2016-10-10T13:31:38Z</dcterms:modified>
</cp:coreProperties>
</file>